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05" yWindow="-105" windowWidth="20730" windowHeight="11760"/>
  </bookViews>
  <sheets>
    <sheet name="Rekapitulácia stavby" sheetId="4" r:id="rId1"/>
    <sheet name="IKT Stavebné práce" sheetId="1" r:id="rId2"/>
    <sheet name="IKT-elektroinštalácia" sheetId="3" r:id="rId3"/>
    <sheet name="Bio stavebné práce" sheetId="7" r:id="rId4"/>
    <sheet name="Bio-elektroinštalácia" sheetId="8" r:id="rId5"/>
    <sheet name="POLY Stavebné práce" sheetId="6" r:id="rId6"/>
    <sheet name="POLY-elektroinštalácia" sheetId="5" r:id="rId7"/>
  </sheets>
  <externalReferences>
    <externalReference r:id="rId8"/>
  </externalReferences>
  <definedNames>
    <definedName name="_xlnm.Print_Area" localSheetId="3">'Bio stavebné práce'!$B$3:$R$71,'Bio stavebné práce'!$B$75:$R$105,'Bio stavebné práce'!$B$109:$R$164</definedName>
    <definedName name="_xlnm.Print_Area" localSheetId="4">'Bio-elektroinštalácia'!$B$3:$R$71,'Bio-elektroinštalácia'!$B$75:$R$97,'Bio-elektroinštalácia'!$B$101:$R$196</definedName>
    <definedName name="_xlnm.Print_Area" localSheetId="1">'IKT Stavebné práce'!$B$3:$R$71,'IKT Stavebné práce'!$B$75:$R$105,'IKT Stavebné práce'!$B$109:$R$169</definedName>
    <definedName name="_xlnm.Print_Area" localSheetId="2">'IKT-elektroinštalácia'!$B$3:$R$71,'IKT-elektroinštalácia'!$B$75:$R$97,'IKT-elektroinštalácia'!$B$101:$R$196</definedName>
    <definedName name="_xlnm.Print_Area" localSheetId="5">'POLY Stavebné práce'!$B$3:$R$71,'POLY Stavebné práce'!$B$75:$R$105,'POLY Stavebné práce'!$B$109:$R$164</definedName>
    <definedName name="_xlnm.Print_Area" localSheetId="6">'POLY-elektroinštalácia'!$B$3:$R$71,'POLY-elektroinštalácia'!$B$75:$R$97,'POLY-elektroinštalácia'!$B$101:$R$175</definedName>
    <definedName name="_xlnm.Print_Area" localSheetId="0">'Rekapitulácia stavby'!$B$3:$AQ$71,'Rekapitulácia stavby'!$B$75:$AQ$98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N192" i="8"/>
  <c r="N92" s="1"/>
  <c r="AA163" i="7"/>
  <c r="AA161" s="1"/>
  <c r="Y163"/>
  <c r="W163"/>
  <c r="N163"/>
  <c r="N161"/>
  <c r="N100" s="1"/>
  <c r="AA162"/>
  <c r="Y162"/>
  <c r="Y161" s="1"/>
  <c r="W162"/>
  <c r="N162"/>
  <c r="AA160"/>
  <c r="Y160"/>
  <c r="W160"/>
  <c r="N160"/>
  <c r="N158"/>
  <c r="N99" s="1"/>
  <c r="AA159"/>
  <c r="AA158" s="1"/>
  <c r="Y159"/>
  <c r="Y158" s="1"/>
  <c r="W159"/>
  <c r="N159"/>
  <c r="AA157"/>
  <c r="Y157"/>
  <c r="W157"/>
  <c r="N157"/>
  <c r="AA156"/>
  <c r="AA154" s="1"/>
  <c r="Y156"/>
  <c r="W156"/>
  <c r="N156"/>
  <c r="AA155"/>
  <c r="Y155"/>
  <c r="W155"/>
  <c r="N155"/>
  <c r="N152"/>
  <c r="N97" s="1"/>
  <c r="AA153"/>
  <c r="AA152" s="1"/>
  <c r="Y153"/>
  <c r="W153"/>
  <c r="W152" s="1"/>
  <c r="N153"/>
  <c r="Y152"/>
  <c r="AA151"/>
  <c r="Y151"/>
  <c r="W151"/>
  <c r="AA150"/>
  <c r="Y150"/>
  <c r="W150"/>
  <c r="AA149"/>
  <c r="Y149"/>
  <c r="W149"/>
  <c r="AA148"/>
  <c r="AA146" s="1"/>
  <c r="Y148"/>
  <c r="Y146" s="1"/>
  <c r="W148"/>
  <c r="AA147"/>
  <c r="Y147"/>
  <c r="W147"/>
  <c r="N144"/>
  <c r="N95" s="1"/>
  <c r="AA145"/>
  <c r="AA144" s="1"/>
  <c r="Y145"/>
  <c r="Y144" s="1"/>
  <c r="W145"/>
  <c r="N145"/>
  <c r="W144"/>
  <c r="N141"/>
  <c r="N93" s="1"/>
  <c r="AA142"/>
  <c r="AA141" s="1"/>
  <c r="Y142"/>
  <c r="W142"/>
  <c r="W141" s="1"/>
  <c r="N142"/>
  <c r="Y141"/>
  <c r="AA140"/>
  <c r="Y140"/>
  <c r="W140"/>
  <c r="N140"/>
  <c r="AA139"/>
  <c r="Y139"/>
  <c r="W139"/>
  <c r="N139"/>
  <c r="AA138"/>
  <c r="Y138"/>
  <c r="W138"/>
  <c r="N138"/>
  <c r="AA137"/>
  <c r="Y137"/>
  <c r="W137"/>
  <c r="N137"/>
  <c r="AA136"/>
  <c r="Y136"/>
  <c r="W136"/>
  <c r="N136"/>
  <c r="AA135"/>
  <c r="Y135"/>
  <c r="W135"/>
  <c r="N135"/>
  <c r="AA134"/>
  <c r="Y134"/>
  <c r="W134"/>
  <c r="N134"/>
  <c r="N132"/>
  <c r="N92" s="1"/>
  <c r="AA133"/>
  <c r="AA132" s="1"/>
  <c r="Y133"/>
  <c r="Y132" s="1"/>
  <c r="W133"/>
  <c r="N133"/>
  <c r="AA131"/>
  <c r="Y131"/>
  <c r="W131"/>
  <c r="N131"/>
  <c r="AA130"/>
  <c r="Y130"/>
  <c r="W130"/>
  <c r="N130"/>
  <c r="AA129"/>
  <c r="Y129"/>
  <c r="W129"/>
  <c r="N129"/>
  <c r="H36"/>
  <c r="AA128"/>
  <c r="Y128"/>
  <c r="W128"/>
  <c r="N128"/>
  <c r="H34"/>
  <c r="AA127"/>
  <c r="Y127"/>
  <c r="W127"/>
  <c r="N127"/>
  <c r="AA126"/>
  <c r="Y126"/>
  <c r="Y125" s="1"/>
  <c r="W126"/>
  <c r="N126"/>
  <c r="AA124"/>
  <c r="AA123" s="1"/>
  <c r="Y124"/>
  <c r="Y123" s="1"/>
  <c r="Y122" s="1"/>
  <c r="W124"/>
  <c r="W123"/>
  <c r="M118"/>
  <c r="M117"/>
  <c r="F117"/>
  <c r="M115"/>
  <c r="F115"/>
  <c r="F113"/>
  <c r="F112"/>
  <c r="N96"/>
  <c r="N90"/>
  <c r="M84"/>
  <c r="M83"/>
  <c r="F83"/>
  <c r="F81"/>
  <c r="F79"/>
  <c r="F78"/>
  <c r="H35"/>
  <c r="M28"/>
  <c r="O15"/>
  <c r="E15"/>
  <c r="F118" s="1"/>
  <c r="O14"/>
  <c r="W147" i="6"/>
  <c r="Y147"/>
  <c r="AA147"/>
  <c r="W148"/>
  <c r="Y148"/>
  <c r="AA148"/>
  <c r="W149"/>
  <c r="Y149"/>
  <c r="AA149"/>
  <c r="W150"/>
  <c r="Y150"/>
  <c r="AA150"/>
  <c r="W151"/>
  <c r="Y151"/>
  <c r="AA151"/>
  <c r="W124"/>
  <c r="W123" s="1"/>
  <c r="Y124"/>
  <c r="Y123" s="1"/>
  <c r="AA124"/>
  <c r="AA123" s="1"/>
  <c r="AA195" i="8"/>
  <c r="Y195"/>
  <c r="W195"/>
  <c r="N195"/>
  <c r="AA194"/>
  <c r="Y194"/>
  <c r="W194"/>
  <c r="N194"/>
  <c r="AA193"/>
  <c r="Y193"/>
  <c r="Y192" s="1"/>
  <c r="W193"/>
  <c r="N193"/>
  <c r="AA191"/>
  <c r="Y191"/>
  <c r="W191"/>
  <c r="N191"/>
  <c r="AA190"/>
  <c r="Y190"/>
  <c r="W190"/>
  <c r="N190"/>
  <c r="AA189"/>
  <c r="Y189"/>
  <c r="W189"/>
  <c r="N189"/>
  <c r="AA188"/>
  <c r="Y188"/>
  <c r="W188"/>
  <c r="N188"/>
  <c r="AA187"/>
  <c r="Y187"/>
  <c r="W187"/>
  <c r="N187"/>
  <c r="AA186"/>
  <c r="Y186"/>
  <c r="W186"/>
  <c r="N186"/>
  <c r="AA185"/>
  <c r="Y185"/>
  <c r="W185"/>
  <c r="N185"/>
  <c r="AA184"/>
  <c r="Y184"/>
  <c r="W184"/>
  <c r="N184"/>
  <c r="AA183"/>
  <c r="Y183"/>
  <c r="W183"/>
  <c r="N183"/>
  <c r="AA182"/>
  <c r="Y182"/>
  <c r="W182"/>
  <c r="N182"/>
  <c r="AA181"/>
  <c r="Y181"/>
  <c r="W181"/>
  <c r="N181"/>
  <c r="AA180"/>
  <c r="Y180"/>
  <c r="W180"/>
  <c r="N180"/>
  <c r="AA179"/>
  <c r="Y179"/>
  <c r="W179"/>
  <c r="N179"/>
  <c r="AA178"/>
  <c r="Y178"/>
  <c r="W178"/>
  <c r="N178"/>
  <c r="AA177"/>
  <c r="Y177"/>
  <c r="W177"/>
  <c r="W176" s="1"/>
  <c r="N177"/>
  <c r="AA175"/>
  <c r="Y175"/>
  <c r="W175"/>
  <c r="N175"/>
  <c r="AA174"/>
  <c r="Y174"/>
  <c r="W174"/>
  <c r="N174"/>
  <c r="AA173"/>
  <c r="Y173"/>
  <c r="W173"/>
  <c r="N173"/>
  <c r="AA172"/>
  <c r="Y172"/>
  <c r="W172"/>
  <c r="N172"/>
  <c r="AA171"/>
  <c r="Y171"/>
  <c r="W171"/>
  <c r="N171"/>
  <c r="AA170"/>
  <c r="Y170"/>
  <c r="W170"/>
  <c r="N170"/>
  <c r="AA169"/>
  <c r="Y169"/>
  <c r="W169"/>
  <c r="N169"/>
  <c r="AA168"/>
  <c r="Y168"/>
  <c r="W168"/>
  <c r="N168"/>
  <c r="AA167"/>
  <c r="Y167"/>
  <c r="W167"/>
  <c r="N167"/>
  <c r="AA166"/>
  <c r="Y166"/>
  <c r="W166"/>
  <c r="N166"/>
  <c r="AA165"/>
  <c r="Y165"/>
  <c r="W165"/>
  <c r="N165"/>
  <c r="AA164"/>
  <c r="Y164"/>
  <c r="W164"/>
  <c r="N164"/>
  <c r="AA163"/>
  <c r="Y163"/>
  <c r="W163"/>
  <c r="N163"/>
  <c r="AA162"/>
  <c r="Y162"/>
  <c r="W162"/>
  <c r="N162"/>
  <c r="AA161"/>
  <c r="Y161"/>
  <c r="W161"/>
  <c r="N161"/>
  <c r="AA160"/>
  <c r="Y160"/>
  <c r="W160"/>
  <c r="N160"/>
  <c r="AA159"/>
  <c r="Y159"/>
  <c r="W159"/>
  <c r="N159"/>
  <c r="AA158"/>
  <c r="Y158"/>
  <c r="W158"/>
  <c r="N158"/>
  <c r="AA157"/>
  <c r="Y157"/>
  <c r="W157"/>
  <c r="N157"/>
  <c r="AA156"/>
  <c r="Y156"/>
  <c r="W156"/>
  <c r="N156"/>
  <c r="AA155"/>
  <c r="Y155"/>
  <c r="W155"/>
  <c r="N155"/>
  <c r="AA154"/>
  <c r="Y154"/>
  <c r="W154"/>
  <c r="N154"/>
  <c r="AA153"/>
  <c r="Y153"/>
  <c r="W153"/>
  <c r="N153"/>
  <c r="AA152"/>
  <c r="Y152"/>
  <c r="W152"/>
  <c r="N152"/>
  <c r="AA151"/>
  <c r="Y151"/>
  <c r="W151"/>
  <c r="N151"/>
  <c r="AA150"/>
  <c r="Y150"/>
  <c r="W150"/>
  <c r="N150"/>
  <c r="AA149"/>
  <c r="Y149"/>
  <c r="W149"/>
  <c r="N149"/>
  <c r="AA148"/>
  <c r="Y148"/>
  <c r="W148"/>
  <c r="N148"/>
  <c r="AA147"/>
  <c r="Y147"/>
  <c r="W147"/>
  <c r="N147"/>
  <c r="AA146"/>
  <c r="Y146"/>
  <c r="W146"/>
  <c r="N146"/>
  <c r="AA145"/>
  <c r="Y145"/>
  <c r="W145"/>
  <c r="N145"/>
  <c r="AA144"/>
  <c r="Y144"/>
  <c r="W144"/>
  <c r="N144"/>
  <c r="AA143"/>
  <c r="Y143"/>
  <c r="W143"/>
  <c r="N143"/>
  <c r="AA142"/>
  <c r="Y142"/>
  <c r="W142"/>
  <c r="N142"/>
  <c r="AA141"/>
  <c r="Y141"/>
  <c r="W141"/>
  <c r="N141"/>
  <c r="AA140"/>
  <c r="Y140"/>
  <c r="W140"/>
  <c r="N140"/>
  <c r="AA139"/>
  <c r="Y139"/>
  <c r="W139"/>
  <c r="N139"/>
  <c r="AA138"/>
  <c r="Y138"/>
  <c r="W138"/>
  <c r="N138"/>
  <c r="AA137"/>
  <c r="Y137"/>
  <c r="W137"/>
  <c r="N137"/>
  <c r="AA136"/>
  <c r="Y136"/>
  <c r="W136"/>
  <c r="N136"/>
  <c r="AA135"/>
  <c r="Y135"/>
  <c r="W135"/>
  <c r="N135"/>
  <c r="AA134"/>
  <c r="Y134"/>
  <c r="W134"/>
  <c r="N134"/>
  <c r="AA133"/>
  <c r="Y133"/>
  <c r="W133"/>
  <c r="N133"/>
  <c r="AA132"/>
  <c r="Y132"/>
  <c r="W132"/>
  <c r="N132"/>
  <c r="AA131"/>
  <c r="Y131"/>
  <c r="W131"/>
  <c r="N131"/>
  <c r="AA130"/>
  <c r="Y130"/>
  <c r="W130"/>
  <c r="N130"/>
  <c r="AA129"/>
  <c r="Y129"/>
  <c r="W129"/>
  <c r="N129"/>
  <c r="AA128"/>
  <c r="Y128"/>
  <c r="W128"/>
  <c r="N128"/>
  <c r="AA127"/>
  <c r="Y127"/>
  <c r="W127"/>
  <c r="N127"/>
  <c r="AA126"/>
  <c r="Y126"/>
  <c r="W126"/>
  <c r="N126"/>
  <c r="AA125"/>
  <c r="Y125"/>
  <c r="W125"/>
  <c r="N125"/>
  <c r="AA124"/>
  <c r="Y124"/>
  <c r="W124"/>
  <c r="N124"/>
  <c r="AA123"/>
  <c r="Y123"/>
  <c r="W123"/>
  <c r="N123"/>
  <c r="AA122"/>
  <c r="Y122"/>
  <c r="W122"/>
  <c r="N122"/>
  <c r="AA121"/>
  <c r="Y121"/>
  <c r="W121"/>
  <c r="N121"/>
  <c r="AA120"/>
  <c r="Y120"/>
  <c r="W120"/>
  <c r="N120"/>
  <c r="AA119"/>
  <c r="Y119"/>
  <c r="W119"/>
  <c r="N119"/>
  <c r="AA118"/>
  <c r="Y118"/>
  <c r="W118"/>
  <c r="N118"/>
  <c r="AA117"/>
  <c r="Y117"/>
  <c r="W117"/>
  <c r="N117"/>
  <c r="AA116"/>
  <c r="Y116"/>
  <c r="W116"/>
  <c r="N116"/>
  <c r="M110"/>
  <c r="M109"/>
  <c r="F109"/>
  <c r="F107"/>
  <c r="F105"/>
  <c r="F104"/>
  <c r="M84"/>
  <c r="M83"/>
  <c r="F83"/>
  <c r="F81"/>
  <c r="F79"/>
  <c r="F78"/>
  <c r="M28"/>
  <c r="O21"/>
  <c r="O20"/>
  <c r="O18"/>
  <c r="O17"/>
  <c r="O15"/>
  <c r="E15"/>
  <c r="F110" s="1"/>
  <c r="O14"/>
  <c r="AA152" i="3"/>
  <c r="Y152"/>
  <c r="W152"/>
  <c r="N152"/>
  <c r="AA151"/>
  <c r="Y151"/>
  <c r="W151"/>
  <c r="N151"/>
  <c r="W161" i="7" l="1"/>
  <c r="W146"/>
  <c r="N125"/>
  <c r="N91" s="1"/>
  <c r="H36" i="8"/>
  <c r="Y176"/>
  <c r="W192"/>
  <c r="Y115"/>
  <c r="Y114" s="1"/>
  <c r="Y113" s="1"/>
  <c r="H34"/>
  <c r="H35"/>
  <c r="N176"/>
  <c r="N91" s="1"/>
  <c r="W115"/>
  <c r="W114" s="1"/>
  <c r="W113" s="1"/>
  <c r="AA176"/>
  <c r="AA115" s="1"/>
  <c r="AA114" s="1"/>
  <c r="AA125" i="7"/>
  <c r="Y154"/>
  <c r="Y143" s="1"/>
  <c r="Y121" s="1"/>
  <c r="W132"/>
  <c r="W154"/>
  <c r="W158"/>
  <c r="AA192" i="8"/>
  <c r="W125" i="7"/>
  <c r="W122" s="1"/>
  <c r="N154"/>
  <c r="N98" s="1"/>
  <c r="AA143"/>
  <c r="AA122"/>
  <c r="F84"/>
  <c r="AA146" i="6"/>
  <c r="W146"/>
  <c r="Y146"/>
  <c r="F84" i="8"/>
  <c r="W143" i="7" l="1"/>
  <c r="W121" s="1"/>
  <c r="N122"/>
  <c r="N89" s="1"/>
  <c r="AA113" i="8"/>
  <c r="N115"/>
  <c r="N90" s="1"/>
  <c r="N143" i="7"/>
  <c r="N94" s="1"/>
  <c r="N121"/>
  <c r="N88" s="1"/>
  <c r="AA121"/>
  <c r="N114" i="8" l="1"/>
  <c r="N89" s="1"/>
  <c r="N113"/>
  <c r="N88" s="1"/>
  <c r="L104" i="7"/>
  <c r="M27"/>
  <c r="AM89" i="4"/>
  <c r="AM90"/>
  <c r="AM91"/>
  <c r="AM92"/>
  <c r="AM93"/>
  <c r="AM88"/>
  <c r="AG87"/>
  <c r="L96" i="8" l="1"/>
  <c r="M27"/>
  <c r="M30" i="7"/>
  <c r="H32"/>
  <c r="M32" s="1"/>
  <c r="AM87" i="4"/>
  <c r="M30" i="8" l="1"/>
  <c r="H32"/>
  <c r="M32" s="1"/>
  <c r="L38" i="7"/>
  <c r="L38" i="8" l="1"/>
  <c r="AA163" i="6"/>
  <c r="Y163"/>
  <c r="W163"/>
  <c r="N163"/>
  <c r="N161"/>
  <c r="N100" s="1"/>
  <c r="AA162"/>
  <c r="Y162"/>
  <c r="Y161" s="1"/>
  <c r="W162"/>
  <c r="N162"/>
  <c r="AA160"/>
  <c r="Y160"/>
  <c r="W160"/>
  <c r="N160"/>
  <c r="N158"/>
  <c r="N99" s="1"/>
  <c r="AA159"/>
  <c r="Y159"/>
  <c r="W159"/>
  <c r="N159"/>
  <c r="AA157"/>
  <c r="Y157"/>
  <c r="W157"/>
  <c r="N157"/>
  <c r="N154"/>
  <c r="N98" s="1"/>
  <c r="AA156"/>
  <c r="Y156"/>
  <c r="W156"/>
  <c r="N156"/>
  <c r="AA155"/>
  <c r="Y155"/>
  <c r="W155"/>
  <c r="W154" s="1"/>
  <c r="N155"/>
  <c r="AA153"/>
  <c r="AA152" s="1"/>
  <c r="Y153"/>
  <c r="Y152" s="1"/>
  <c r="W153"/>
  <c r="W152" s="1"/>
  <c r="N153"/>
  <c r="N152"/>
  <c r="N97" s="1"/>
  <c r="N96"/>
  <c r="N144"/>
  <c r="N95" s="1"/>
  <c r="AA145"/>
  <c r="AA144" s="1"/>
  <c r="Y145"/>
  <c r="Y144" s="1"/>
  <c r="W145"/>
  <c r="W144" s="1"/>
  <c r="N145"/>
  <c r="N141"/>
  <c r="N93" s="1"/>
  <c r="AA142"/>
  <c r="AA141" s="1"/>
  <c r="Y142"/>
  <c r="Y141" s="1"/>
  <c r="W142"/>
  <c r="W141" s="1"/>
  <c r="N142"/>
  <c r="AA140"/>
  <c r="Y140"/>
  <c r="W140"/>
  <c r="N140"/>
  <c r="AA139"/>
  <c r="Y139"/>
  <c r="W139"/>
  <c r="N139"/>
  <c r="AA138"/>
  <c r="Y138"/>
  <c r="W138"/>
  <c r="N138"/>
  <c r="AA137"/>
  <c r="Y137"/>
  <c r="W137"/>
  <c r="N137"/>
  <c r="AA136"/>
  <c r="Y136"/>
  <c r="W136"/>
  <c r="N136"/>
  <c r="AA135"/>
  <c r="Y135"/>
  <c r="W135"/>
  <c r="N135"/>
  <c r="AA134"/>
  <c r="Y134"/>
  <c r="W134"/>
  <c r="N134"/>
  <c r="AA133"/>
  <c r="Y133"/>
  <c r="W133"/>
  <c r="N133"/>
  <c r="AA131"/>
  <c r="Y131"/>
  <c r="W131"/>
  <c r="N131"/>
  <c r="AA130"/>
  <c r="Y130"/>
  <c r="W130"/>
  <c r="N130"/>
  <c r="AA129"/>
  <c r="Y129"/>
  <c r="W129"/>
  <c r="N129"/>
  <c r="AA128"/>
  <c r="Y128"/>
  <c r="W128"/>
  <c r="N128"/>
  <c r="AA127"/>
  <c r="Y127"/>
  <c r="W127"/>
  <c r="N127"/>
  <c r="AA126"/>
  <c r="Y126"/>
  <c r="W126"/>
  <c r="W125" s="1"/>
  <c r="N126"/>
  <c r="M118"/>
  <c r="M117"/>
  <c r="F117"/>
  <c r="F115"/>
  <c r="F113"/>
  <c r="F112"/>
  <c r="N90"/>
  <c r="M84"/>
  <c r="M83"/>
  <c r="F83"/>
  <c r="M81"/>
  <c r="F81"/>
  <c r="F79"/>
  <c r="F78"/>
  <c r="H34"/>
  <c r="M28"/>
  <c r="O15"/>
  <c r="E15"/>
  <c r="F118" s="1"/>
  <c r="O14"/>
  <c r="F78" i="1"/>
  <c r="AH82" i="4"/>
  <c r="AH83"/>
  <c r="AF80"/>
  <c r="AA174" i="5"/>
  <c r="Y174"/>
  <c r="W174"/>
  <c r="N174"/>
  <c r="N171"/>
  <c r="AA173"/>
  <c r="Y173"/>
  <c r="W173"/>
  <c r="N173"/>
  <c r="AA172"/>
  <c r="AA171" s="1"/>
  <c r="Y172"/>
  <c r="W172"/>
  <c r="W171" s="1"/>
  <c r="N172"/>
  <c r="AA170"/>
  <c r="Y170"/>
  <c r="W170"/>
  <c r="N170"/>
  <c r="AA169"/>
  <c r="Y169"/>
  <c r="W169"/>
  <c r="N169"/>
  <c r="AA168"/>
  <c r="Y168"/>
  <c r="W168"/>
  <c r="N168"/>
  <c r="AA167"/>
  <c r="Y167"/>
  <c r="W167"/>
  <c r="N167"/>
  <c r="AA166"/>
  <c r="Y166"/>
  <c r="W166"/>
  <c r="N166"/>
  <c r="AA165"/>
  <c r="Y165"/>
  <c r="W165"/>
  <c r="N165"/>
  <c r="AA164"/>
  <c r="Y164"/>
  <c r="W164"/>
  <c r="N164"/>
  <c r="AA163"/>
  <c r="Y163"/>
  <c r="W163"/>
  <c r="N163"/>
  <c r="AA162"/>
  <c r="Y162"/>
  <c r="W162"/>
  <c r="N162"/>
  <c r="AA161"/>
  <c r="Y161"/>
  <c r="W161"/>
  <c r="N161"/>
  <c r="AA160"/>
  <c r="Y160"/>
  <c r="W160"/>
  <c r="N160"/>
  <c r="AA159"/>
  <c r="Y159"/>
  <c r="W159"/>
  <c r="N159"/>
  <c r="AA158"/>
  <c r="Y158"/>
  <c r="W158"/>
  <c r="N158"/>
  <c r="AA157"/>
  <c r="Y157"/>
  <c r="W157"/>
  <c r="N157"/>
  <c r="AA156"/>
  <c r="Y156"/>
  <c r="W156"/>
  <c r="N156"/>
  <c r="AA155"/>
  <c r="Y155"/>
  <c r="W155"/>
  <c r="N155"/>
  <c r="AA154"/>
  <c r="Y154"/>
  <c r="W154"/>
  <c r="N154"/>
  <c r="AA153"/>
  <c r="Y153"/>
  <c r="W153"/>
  <c r="N153"/>
  <c r="AA152"/>
  <c r="Y152"/>
  <c r="W152"/>
  <c r="N152"/>
  <c r="AA151"/>
  <c r="AA150" s="1"/>
  <c r="Y151"/>
  <c r="W151"/>
  <c r="N151"/>
  <c r="N150"/>
  <c r="AA149"/>
  <c r="Y149"/>
  <c r="W149"/>
  <c r="N149"/>
  <c r="AA148"/>
  <c r="Y148"/>
  <c r="W148"/>
  <c r="N148"/>
  <c r="AA147"/>
  <c r="Y147"/>
  <c r="W147"/>
  <c r="N147"/>
  <c r="AA146"/>
  <c r="Y146"/>
  <c r="W146"/>
  <c r="N146"/>
  <c r="AA145"/>
  <c r="Y145"/>
  <c r="W145"/>
  <c r="N145"/>
  <c r="AA144"/>
  <c r="Y144"/>
  <c r="W144"/>
  <c r="N144"/>
  <c r="AA143"/>
  <c r="Y143"/>
  <c r="W143"/>
  <c r="N143"/>
  <c r="AA142"/>
  <c r="Y142"/>
  <c r="W142"/>
  <c r="N142"/>
  <c r="AA141"/>
  <c r="Y141"/>
  <c r="W141"/>
  <c r="N141"/>
  <c r="AA140"/>
  <c r="Y140"/>
  <c r="W140"/>
  <c r="N140"/>
  <c r="AA139"/>
  <c r="Y139"/>
  <c r="W139"/>
  <c r="N139"/>
  <c r="AA138"/>
  <c r="Y138"/>
  <c r="W138"/>
  <c r="N138"/>
  <c r="AA137"/>
  <c r="Y137"/>
  <c r="W137"/>
  <c r="N137"/>
  <c r="AA136"/>
  <c r="Y136"/>
  <c r="W136"/>
  <c r="N136"/>
  <c r="AA135"/>
  <c r="Y135"/>
  <c r="W135"/>
  <c r="N135"/>
  <c r="AA134"/>
  <c r="Y134"/>
  <c r="W134"/>
  <c r="N134"/>
  <c r="AA133"/>
  <c r="Y133"/>
  <c r="W133"/>
  <c r="N133"/>
  <c r="AA132"/>
  <c r="Y132"/>
  <c r="W132"/>
  <c r="N132"/>
  <c r="AA131"/>
  <c r="Y131"/>
  <c r="W131"/>
  <c r="N131"/>
  <c r="AA130"/>
  <c r="Y130"/>
  <c r="W130"/>
  <c r="N130"/>
  <c r="AA129"/>
  <c r="Y129"/>
  <c r="W129"/>
  <c r="N129"/>
  <c r="AA128"/>
  <c r="Y128"/>
  <c r="W128"/>
  <c r="N128"/>
  <c r="AA127"/>
  <c r="Y127"/>
  <c r="W127"/>
  <c r="N127"/>
  <c r="AA126"/>
  <c r="Y126"/>
  <c r="W126"/>
  <c r="N126"/>
  <c r="AA125"/>
  <c r="Y125"/>
  <c r="W125"/>
  <c r="N125"/>
  <c r="AA124"/>
  <c r="Y124"/>
  <c r="W124"/>
  <c r="N124"/>
  <c r="AA123"/>
  <c r="Y123"/>
  <c r="W123"/>
  <c r="N123"/>
  <c r="AA122"/>
  <c r="Y122"/>
  <c r="W122"/>
  <c r="N122"/>
  <c r="AA121"/>
  <c r="Y121"/>
  <c r="W121"/>
  <c r="N121"/>
  <c r="AA120"/>
  <c r="Y120"/>
  <c r="W120"/>
  <c r="N120"/>
  <c r="AA119"/>
  <c r="Y119"/>
  <c r="W119"/>
  <c r="N119"/>
  <c r="AA118"/>
  <c r="Y118"/>
  <c r="W118"/>
  <c r="N118"/>
  <c r="AA117"/>
  <c r="Y117"/>
  <c r="W117"/>
  <c r="N117"/>
  <c r="AA116"/>
  <c r="Y116"/>
  <c r="W116"/>
  <c r="N116"/>
  <c r="F109"/>
  <c r="F107"/>
  <c r="F105"/>
  <c r="F83"/>
  <c r="F81"/>
  <c r="F79"/>
  <c r="M28"/>
  <c r="O21"/>
  <c r="M110"/>
  <c r="O20"/>
  <c r="O18"/>
  <c r="M109"/>
  <c r="O17"/>
  <c r="O15"/>
  <c r="E15"/>
  <c r="F110" s="1"/>
  <c r="O14"/>
  <c r="F104"/>
  <c r="Y150" l="1"/>
  <c r="H35"/>
  <c r="Y115"/>
  <c r="Y114" s="1"/>
  <c r="W158" i="6"/>
  <c r="W150" i="5"/>
  <c r="W115" s="1"/>
  <c r="W114" s="1"/>
  <c r="W113" s="1"/>
  <c r="AA154" i="6"/>
  <c r="H36" i="5"/>
  <c r="AA115"/>
  <c r="AA114" s="1"/>
  <c r="AA113" s="1"/>
  <c r="H34"/>
  <c r="AA158" i="6"/>
  <c r="Y158"/>
  <c r="H36"/>
  <c r="Y132"/>
  <c r="N132"/>
  <c r="N92" s="1"/>
  <c r="W161"/>
  <c r="AA161"/>
  <c r="Y125"/>
  <c r="Y122" s="1"/>
  <c r="H35"/>
  <c r="N125"/>
  <c r="N91" s="1"/>
  <c r="W132"/>
  <c r="W122" s="1"/>
  <c r="AA132"/>
  <c r="AA125"/>
  <c r="N143"/>
  <c r="N94" s="1"/>
  <c r="Y154"/>
  <c r="Y143" s="1"/>
  <c r="W143"/>
  <c r="AA143"/>
  <c r="N115" i="5"/>
  <c r="Y171"/>
  <c r="Y113" s="1"/>
  <c r="F84" i="6"/>
  <c r="N114" i="5"/>
  <c r="N113"/>
  <c r="F78"/>
  <c r="F84"/>
  <c r="M83"/>
  <c r="M84"/>
  <c r="AA195" i="3"/>
  <c r="Y195"/>
  <c r="W195"/>
  <c r="N195"/>
  <c r="AA194"/>
  <c r="Y194"/>
  <c r="W194"/>
  <c r="N194"/>
  <c r="N192"/>
  <c r="N92" s="1"/>
  <c r="AA193"/>
  <c r="Y193"/>
  <c r="W193"/>
  <c r="W192" s="1"/>
  <c r="N193"/>
  <c r="AA191"/>
  <c r="Y191"/>
  <c r="W191"/>
  <c r="N191"/>
  <c r="AA190"/>
  <c r="Y190"/>
  <c r="W190"/>
  <c r="N190"/>
  <c r="AA189"/>
  <c r="Y189"/>
  <c r="W189"/>
  <c r="N189"/>
  <c r="AA188"/>
  <c r="Y188"/>
  <c r="W188"/>
  <c r="N188"/>
  <c r="AA187"/>
  <c r="Y187"/>
  <c r="W187"/>
  <c r="N187"/>
  <c r="AA186"/>
  <c r="Y186"/>
  <c r="W186"/>
  <c r="N186"/>
  <c r="AA185"/>
  <c r="Y185"/>
  <c r="W185"/>
  <c r="N185"/>
  <c r="AA184"/>
  <c r="Y184"/>
  <c r="W184"/>
  <c r="N184"/>
  <c r="AA183"/>
  <c r="Y183"/>
  <c r="W183"/>
  <c r="N183"/>
  <c r="AA182"/>
  <c r="Y182"/>
  <c r="W182"/>
  <c r="N182"/>
  <c r="AA181"/>
  <c r="Y181"/>
  <c r="W181"/>
  <c r="N181"/>
  <c r="AA180"/>
  <c r="Y180"/>
  <c r="W180"/>
  <c r="N180"/>
  <c r="AA179"/>
  <c r="Y179"/>
  <c r="W179"/>
  <c r="N179"/>
  <c r="AA178"/>
  <c r="Y178"/>
  <c r="W178"/>
  <c r="N178"/>
  <c r="AA177"/>
  <c r="AA176" s="1"/>
  <c r="Y177"/>
  <c r="W177"/>
  <c r="W176" s="1"/>
  <c r="N177"/>
  <c r="N176"/>
  <c r="N91" s="1"/>
  <c r="Y176"/>
  <c r="AA175"/>
  <c r="Y175"/>
  <c r="W175"/>
  <c r="N175"/>
  <c r="AA174"/>
  <c r="Y174"/>
  <c r="W174"/>
  <c r="N174"/>
  <c r="AA173"/>
  <c r="Y173"/>
  <c r="W173"/>
  <c r="N173"/>
  <c r="AA172"/>
  <c r="Y172"/>
  <c r="W172"/>
  <c r="N172"/>
  <c r="AA171"/>
  <c r="Y171"/>
  <c r="W171"/>
  <c r="N171"/>
  <c r="AA170"/>
  <c r="Y170"/>
  <c r="W170"/>
  <c r="N170"/>
  <c r="AA169"/>
  <c r="Y169"/>
  <c r="W169"/>
  <c r="N169"/>
  <c r="AA168"/>
  <c r="Y168"/>
  <c r="W168"/>
  <c r="N168"/>
  <c r="AA167"/>
  <c r="Y167"/>
  <c r="W167"/>
  <c r="N167"/>
  <c r="AA166"/>
  <c r="Y166"/>
  <c r="W166"/>
  <c r="N166"/>
  <c r="AA165"/>
  <c r="Y165"/>
  <c r="W165"/>
  <c r="N165"/>
  <c r="AA164"/>
  <c r="Y164"/>
  <c r="W164"/>
  <c r="N164"/>
  <c r="AA163"/>
  <c r="Y163"/>
  <c r="W163"/>
  <c r="N163"/>
  <c r="AA162"/>
  <c r="Y162"/>
  <c r="W162"/>
  <c r="N162"/>
  <c r="AA161"/>
  <c r="Y161"/>
  <c r="W161"/>
  <c r="N161"/>
  <c r="AA160"/>
  <c r="Y160"/>
  <c r="W160"/>
  <c r="N160"/>
  <c r="AA159"/>
  <c r="Y159"/>
  <c r="W159"/>
  <c r="N159"/>
  <c r="AA158"/>
  <c r="Y158"/>
  <c r="W158"/>
  <c r="N158"/>
  <c r="AA157"/>
  <c r="Y157"/>
  <c r="W157"/>
  <c r="N157"/>
  <c r="AA156"/>
  <c r="Y156"/>
  <c r="W156"/>
  <c r="N156"/>
  <c r="AA155"/>
  <c r="Y155"/>
  <c r="W155"/>
  <c r="N155"/>
  <c r="AA154"/>
  <c r="Y154"/>
  <c r="W154"/>
  <c r="N154"/>
  <c r="AA153"/>
  <c r="Y153"/>
  <c r="W153"/>
  <c r="N153"/>
  <c r="AA150"/>
  <c r="Y150"/>
  <c r="W150"/>
  <c r="N150"/>
  <c r="AA149"/>
  <c r="Y149"/>
  <c r="W149"/>
  <c r="N149"/>
  <c r="AA148"/>
  <c r="Y148"/>
  <c r="W148"/>
  <c r="N148"/>
  <c r="AA147"/>
  <c r="Y147"/>
  <c r="W147"/>
  <c r="N147"/>
  <c r="AA146"/>
  <c r="Y146"/>
  <c r="W146"/>
  <c r="N146"/>
  <c r="AA145"/>
  <c r="Y145"/>
  <c r="W145"/>
  <c r="N145"/>
  <c r="AA144"/>
  <c r="Y144"/>
  <c r="W144"/>
  <c r="N144"/>
  <c r="AA143"/>
  <c r="Y143"/>
  <c r="W143"/>
  <c r="N143"/>
  <c r="AA142"/>
  <c r="Y142"/>
  <c r="W142"/>
  <c r="N142"/>
  <c r="AA141"/>
  <c r="Y141"/>
  <c r="W141"/>
  <c r="N141"/>
  <c r="AA140"/>
  <c r="Y140"/>
  <c r="W140"/>
  <c r="N140"/>
  <c r="AA139"/>
  <c r="Y139"/>
  <c r="W139"/>
  <c r="N139"/>
  <c r="AA138"/>
  <c r="Y138"/>
  <c r="W138"/>
  <c r="N138"/>
  <c r="AA137"/>
  <c r="Y137"/>
  <c r="W137"/>
  <c r="N137"/>
  <c r="AA136"/>
  <c r="Y136"/>
  <c r="W136"/>
  <c r="N136"/>
  <c r="AA135"/>
  <c r="Y135"/>
  <c r="W135"/>
  <c r="N135"/>
  <c r="AA134"/>
  <c r="Y134"/>
  <c r="W134"/>
  <c r="N134"/>
  <c r="AA133"/>
  <c r="Y133"/>
  <c r="W133"/>
  <c r="N133"/>
  <c r="AA132"/>
  <c r="Y132"/>
  <c r="W132"/>
  <c r="N132"/>
  <c r="AA131"/>
  <c r="Y131"/>
  <c r="W131"/>
  <c r="N131"/>
  <c r="AA130"/>
  <c r="Y130"/>
  <c r="W130"/>
  <c r="N130"/>
  <c r="AA129"/>
  <c r="Y129"/>
  <c r="W129"/>
  <c r="N129"/>
  <c r="AA128"/>
  <c r="Y128"/>
  <c r="W128"/>
  <c r="N128"/>
  <c r="AA127"/>
  <c r="Y127"/>
  <c r="W127"/>
  <c r="N127"/>
  <c r="AA126"/>
  <c r="Y126"/>
  <c r="W126"/>
  <c r="N126"/>
  <c r="AA125"/>
  <c r="Y125"/>
  <c r="W125"/>
  <c r="N125"/>
  <c r="AA124"/>
  <c r="Y124"/>
  <c r="W124"/>
  <c r="N124"/>
  <c r="AA123"/>
  <c r="Y123"/>
  <c r="W123"/>
  <c r="N123"/>
  <c r="AA122"/>
  <c r="Y122"/>
  <c r="W122"/>
  <c r="N122"/>
  <c r="AA121"/>
  <c r="Y121"/>
  <c r="W121"/>
  <c r="N121"/>
  <c r="AA120"/>
  <c r="Y120"/>
  <c r="W120"/>
  <c r="N120"/>
  <c r="AA119"/>
  <c r="Y119"/>
  <c r="W119"/>
  <c r="N119"/>
  <c r="AA118"/>
  <c r="Y118"/>
  <c r="W118"/>
  <c r="N118"/>
  <c r="AA117"/>
  <c r="Y117"/>
  <c r="W117"/>
  <c r="N117"/>
  <c r="AA116"/>
  <c r="Y116"/>
  <c r="W116"/>
  <c r="N116"/>
  <c r="F109"/>
  <c r="F107"/>
  <c r="F105"/>
  <c r="F83"/>
  <c r="F81"/>
  <c r="F79"/>
  <c r="M28"/>
  <c r="O21"/>
  <c r="M110"/>
  <c r="O20"/>
  <c r="O18"/>
  <c r="M109"/>
  <c r="O17"/>
  <c r="O15"/>
  <c r="E15"/>
  <c r="F110" s="1"/>
  <c r="O14"/>
  <c r="M107"/>
  <c r="F104"/>
  <c r="BK168" i="1"/>
  <c r="BI168"/>
  <c r="BH168"/>
  <c r="BG168"/>
  <c r="BE168"/>
  <c r="AA168"/>
  <c r="Y168"/>
  <c r="Y166" s="1"/>
  <c r="W168"/>
  <c r="N168"/>
  <c r="BF168" s="1"/>
  <c r="BK167"/>
  <c r="BK166" s="1"/>
  <c r="N166" s="1"/>
  <c r="N100" s="1"/>
  <c r="BI167"/>
  <c r="BH167"/>
  <c r="BG167"/>
  <c r="BE167"/>
  <c r="AA167"/>
  <c r="AA166" s="1"/>
  <c r="Y167"/>
  <c r="W167"/>
  <c r="N167"/>
  <c r="BF167" s="1"/>
  <c r="W166"/>
  <c r="BK165"/>
  <c r="BI165"/>
  <c r="BH165"/>
  <c r="BG165"/>
  <c r="BE165"/>
  <c r="AA165"/>
  <c r="Y165"/>
  <c r="W165"/>
  <c r="N165"/>
  <c r="BF165" s="1"/>
  <c r="BK164"/>
  <c r="BK163" s="1"/>
  <c r="N163" s="1"/>
  <c r="N99" s="1"/>
  <c r="BI164"/>
  <c r="BH164"/>
  <c r="BG164"/>
  <c r="BE164"/>
  <c r="AA164"/>
  <c r="AA163" s="1"/>
  <c r="Y164"/>
  <c r="W164"/>
  <c r="N164"/>
  <c r="BF164" s="1"/>
  <c r="BK162"/>
  <c r="BI162"/>
  <c r="BH162"/>
  <c r="BG162"/>
  <c r="BE162"/>
  <c r="AA162"/>
  <c r="Y162"/>
  <c r="W162"/>
  <c r="N162"/>
  <c r="BF162" s="1"/>
  <c r="BK161"/>
  <c r="BI161"/>
  <c r="BH161"/>
  <c r="BG161"/>
  <c r="BE161"/>
  <c r="AA161"/>
  <c r="Y161"/>
  <c r="W161"/>
  <c r="N161"/>
  <c r="BF161" s="1"/>
  <c r="BK160"/>
  <c r="BI160"/>
  <c r="BH160"/>
  <c r="BG160"/>
  <c r="BE160"/>
  <c r="AA160"/>
  <c r="Y160"/>
  <c r="Y159" s="1"/>
  <c r="W160"/>
  <c r="N160"/>
  <c r="BF160" s="1"/>
  <c r="AA159"/>
  <c r="W159"/>
  <c r="BK158"/>
  <c r="BK157" s="1"/>
  <c r="N157" s="1"/>
  <c r="N97" s="1"/>
  <c r="BI158"/>
  <c r="BH158"/>
  <c r="BG158"/>
  <c r="BE158"/>
  <c r="AA158"/>
  <c r="Y158"/>
  <c r="Y157" s="1"/>
  <c r="W158"/>
  <c r="W157" s="1"/>
  <c r="N158"/>
  <c r="BF158" s="1"/>
  <c r="AA157"/>
  <c r="BK156"/>
  <c r="BI156"/>
  <c r="BH156"/>
  <c r="BG156"/>
  <c r="BE156"/>
  <c r="AA156"/>
  <c r="Y156"/>
  <c r="W156"/>
  <c r="N156"/>
  <c r="BF156" s="1"/>
  <c r="BK155"/>
  <c r="BI155"/>
  <c r="BH155"/>
  <c r="BG155"/>
  <c r="BE155"/>
  <c r="AA155"/>
  <c r="Y155"/>
  <c r="W155"/>
  <c r="N155"/>
  <c r="BF155" s="1"/>
  <c r="BK154"/>
  <c r="BI154"/>
  <c r="BH154"/>
  <c r="BG154"/>
  <c r="BE154"/>
  <c r="AA154"/>
  <c r="Y154"/>
  <c r="W154"/>
  <c r="N154"/>
  <c r="BF154" s="1"/>
  <c r="BK153"/>
  <c r="BI153"/>
  <c r="BH153"/>
  <c r="BG153"/>
  <c r="BE153"/>
  <c r="AA153"/>
  <c r="Y153"/>
  <c r="W153"/>
  <c r="N153"/>
  <c r="BF153" s="1"/>
  <c r="BK152"/>
  <c r="BI152"/>
  <c r="BH152"/>
  <c r="BG152"/>
  <c r="BF152"/>
  <c r="BE152"/>
  <c r="AA152"/>
  <c r="Y152"/>
  <c r="W152"/>
  <c r="W151" s="1"/>
  <c r="N152"/>
  <c r="BK150"/>
  <c r="BK149" s="1"/>
  <c r="BI150"/>
  <c r="BH150"/>
  <c r="BG150"/>
  <c r="BE150"/>
  <c r="AA150"/>
  <c r="Y150"/>
  <c r="Y149" s="1"/>
  <c r="W150"/>
  <c r="N150"/>
  <c r="BF150" s="1"/>
  <c r="AA149"/>
  <c r="W149"/>
  <c r="BK147"/>
  <c r="BI147"/>
  <c r="BH147"/>
  <c r="BG147"/>
  <c r="BE147"/>
  <c r="AA147"/>
  <c r="Y147"/>
  <c r="Y146" s="1"/>
  <c r="W147"/>
  <c r="N147"/>
  <c r="BF147" s="1"/>
  <c r="BK146"/>
  <c r="N146" s="1"/>
  <c r="N93" s="1"/>
  <c r="AA146"/>
  <c r="W146"/>
  <c r="BK145"/>
  <c r="BI145"/>
  <c r="BH145"/>
  <c r="BG145"/>
  <c r="BE145"/>
  <c r="AA145"/>
  <c r="Y145"/>
  <c r="W145"/>
  <c r="N145"/>
  <c r="BF145" s="1"/>
  <c r="BK144"/>
  <c r="BI144"/>
  <c r="BH144"/>
  <c r="BG144"/>
  <c r="BE144"/>
  <c r="AA144"/>
  <c r="Y144"/>
  <c r="W144"/>
  <c r="N144"/>
  <c r="BF144" s="1"/>
  <c r="BK143"/>
  <c r="BI143"/>
  <c r="BH143"/>
  <c r="BG143"/>
  <c r="BE143"/>
  <c r="AA143"/>
  <c r="Y143"/>
  <c r="W143"/>
  <c r="N143"/>
  <c r="BF143" s="1"/>
  <c r="BK142"/>
  <c r="BI142"/>
  <c r="BH142"/>
  <c r="BG142"/>
  <c r="BE142"/>
  <c r="AA142"/>
  <c r="Y142"/>
  <c r="W142"/>
  <c r="N142"/>
  <c r="BF142" s="1"/>
  <c r="BK141"/>
  <c r="BI141"/>
  <c r="BH141"/>
  <c r="BG141"/>
  <c r="BE141"/>
  <c r="AA141"/>
  <c r="Y141"/>
  <c r="W141"/>
  <c r="N141"/>
  <c r="BF141" s="1"/>
  <c r="BK140"/>
  <c r="BI140"/>
  <c r="BH140"/>
  <c r="BG140"/>
  <c r="BE140"/>
  <c r="AA140"/>
  <c r="Y140"/>
  <c r="W140"/>
  <c r="N140"/>
  <c r="BF140" s="1"/>
  <c r="BK139"/>
  <c r="BI139"/>
  <c r="BH139"/>
  <c r="BG139"/>
  <c r="BE139"/>
  <c r="AA139"/>
  <c r="Y139"/>
  <c r="W139"/>
  <c r="N139"/>
  <c r="BF139" s="1"/>
  <c r="BK138"/>
  <c r="BI138"/>
  <c r="BH138"/>
  <c r="BG138"/>
  <c r="BE138"/>
  <c r="AA138"/>
  <c r="Y138"/>
  <c r="W138"/>
  <c r="N138"/>
  <c r="BF138" s="1"/>
  <c r="BK137"/>
  <c r="BI137"/>
  <c r="BH137"/>
  <c r="BG137"/>
  <c r="BE137"/>
  <c r="AA137"/>
  <c r="Y137"/>
  <c r="W137"/>
  <c r="N137"/>
  <c r="BF137" s="1"/>
  <c r="BK136"/>
  <c r="BI136"/>
  <c r="BH136"/>
  <c r="BG136"/>
  <c r="BF136"/>
  <c r="BE136"/>
  <c r="AA136"/>
  <c r="Y136"/>
  <c r="Y134" s="1"/>
  <c r="W136"/>
  <c r="N136"/>
  <c r="BK135"/>
  <c r="BI135"/>
  <c r="BH135"/>
  <c r="BG135"/>
  <c r="BE135"/>
  <c r="AA135"/>
  <c r="Y135"/>
  <c r="W135"/>
  <c r="N135"/>
  <c r="BF135" s="1"/>
  <c r="BK133"/>
  <c r="BI133"/>
  <c r="BH133"/>
  <c r="BG133"/>
  <c r="BE133"/>
  <c r="AA133"/>
  <c r="Y133"/>
  <c r="W133"/>
  <c r="N133"/>
  <c r="BF133" s="1"/>
  <c r="BK132"/>
  <c r="BI132"/>
  <c r="BH132"/>
  <c r="BG132"/>
  <c r="BE132"/>
  <c r="AA132"/>
  <c r="Y132"/>
  <c r="W132"/>
  <c r="N132"/>
  <c r="BF132" s="1"/>
  <c r="BK131"/>
  <c r="BI131"/>
  <c r="BH131"/>
  <c r="BG131"/>
  <c r="BE131"/>
  <c r="AA131"/>
  <c r="Y131"/>
  <c r="W131"/>
  <c r="N131"/>
  <c r="BF131" s="1"/>
  <c r="BK130"/>
  <c r="BI130"/>
  <c r="BH130"/>
  <c r="BG130"/>
  <c r="BE130"/>
  <c r="AA130"/>
  <c r="Y130"/>
  <c r="W130"/>
  <c r="N130"/>
  <c r="BF130" s="1"/>
  <c r="BK129"/>
  <c r="BI129"/>
  <c r="BH129"/>
  <c r="BG129"/>
  <c r="BE129"/>
  <c r="AA129"/>
  <c r="Y129"/>
  <c r="W129"/>
  <c r="N129"/>
  <c r="BF129" s="1"/>
  <c r="BK128"/>
  <c r="BK125" s="1"/>
  <c r="N125" s="1"/>
  <c r="N91" s="1"/>
  <c r="BI128"/>
  <c r="BH128"/>
  <c r="BG128"/>
  <c r="BE128"/>
  <c r="AA128"/>
  <c r="Y128"/>
  <c r="W128"/>
  <c r="N128"/>
  <c r="BF128" s="1"/>
  <c r="BK127"/>
  <c r="BI127"/>
  <c r="BH127"/>
  <c r="BG127"/>
  <c r="H34" s="1"/>
  <c r="BE127"/>
  <c r="AA127"/>
  <c r="Y127"/>
  <c r="W127"/>
  <c r="N127"/>
  <c r="BF127" s="1"/>
  <c r="BK126"/>
  <c r="BI126"/>
  <c r="H36" s="1"/>
  <c r="BH126"/>
  <c r="BG126"/>
  <c r="BE126"/>
  <c r="AA126"/>
  <c r="Y126"/>
  <c r="Y125" s="1"/>
  <c r="Y122" s="1"/>
  <c r="W126"/>
  <c r="W125" s="1"/>
  <c r="N126"/>
  <c r="BF126" s="1"/>
  <c r="AA125"/>
  <c r="BK124"/>
  <c r="BK123" s="1"/>
  <c r="N123" s="1"/>
  <c r="N90" s="1"/>
  <c r="BI124"/>
  <c r="BH124"/>
  <c r="BG124"/>
  <c r="BE124"/>
  <c r="AA124"/>
  <c r="AA123" s="1"/>
  <c r="Y124"/>
  <c r="Y123" s="1"/>
  <c r="W124"/>
  <c r="N124"/>
  <c r="BF124" s="1"/>
  <c r="W123"/>
  <c r="M118"/>
  <c r="M117"/>
  <c r="F117"/>
  <c r="F115"/>
  <c r="F113"/>
  <c r="M84"/>
  <c r="M83"/>
  <c r="F83"/>
  <c r="F81"/>
  <c r="F79"/>
  <c r="M28"/>
  <c r="O15"/>
  <c r="E15"/>
  <c r="F118" s="1"/>
  <c r="O14"/>
  <c r="F112"/>
  <c r="W35" i="4"/>
  <c r="L83"/>
  <c r="L82"/>
  <c r="AM80"/>
  <c r="L80"/>
  <c r="H78"/>
  <c r="L77"/>
  <c r="W34"/>
  <c r="W33"/>
  <c r="AK27"/>
  <c r="Y115" i="3" l="1"/>
  <c r="Y114" s="1"/>
  <c r="Y192"/>
  <c r="AA192"/>
  <c r="BK134" i="1"/>
  <c r="N134" s="1"/>
  <c r="N92" s="1"/>
  <c r="BK151"/>
  <c r="N151" s="1"/>
  <c r="N96" s="1"/>
  <c r="H35" i="3"/>
  <c r="H36"/>
  <c r="H34"/>
  <c r="W134" i="1"/>
  <c r="Y163"/>
  <c r="Y148" s="1"/>
  <c r="Y121" s="1"/>
  <c r="AA115" i="3"/>
  <c r="AA114" s="1"/>
  <c r="AA113" s="1"/>
  <c r="AA151" i="1"/>
  <c r="Y151"/>
  <c r="BK159"/>
  <c r="N159" s="1"/>
  <c r="N98" s="1"/>
  <c r="AA134"/>
  <c r="W163"/>
  <c r="W115" i="3"/>
  <c r="W114" s="1"/>
  <c r="W113" s="1"/>
  <c r="N121" i="6"/>
  <c r="N88" s="1"/>
  <c r="Y121"/>
  <c r="AA122"/>
  <c r="AA121" s="1"/>
  <c r="H35" i="1"/>
  <c r="BK122"/>
  <c r="N122" s="1"/>
  <c r="N89" s="1"/>
  <c r="W121" i="6"/>
  <c r="W148" i="1"/>
  <c r="N149"/>
  <c r="N95" s="1"/>
  <c r="AM97" i="4"/>
  <c r="W122" i="1"/>
  <c r="AA122"/>
  <c r="L96" i="5"/>
  <c r="M27"/>
  <c r="F78" i="3"/>
  <c r="F84"/>
  <c r="M81"/>
  <c r="M83"/>
  <c r="M84"/>
  <c r="AA148" i="1"/>
  <c r="F84"/>
  <c r="Y113" i="3" l="1"/>
  <c r="N114"/>
  <c r="N89" s="1"/>
  <c r="N113"/>
  <c r="N88" s="1"/>
  <c r="L96" s="1"/>
  <c r="N115"/>
  <c r="N90" s="1"/>
  <c r="BK148" i="1"/>
  <c r="N148" s="1"/>
  <c r="N94" s="1"/>
  <c r="N122" i="6"/>
  <c r="N89" s="1"/>
  <c r="L104"/>
  <c r="M27"/>
  <c r="M30" i="5"/>
  <c r="H32"/>
  <c r="M32" s="1"/>
  <c r="W121" i="1"/>
  <c r="AA121"/>
  <c r="BK121" l="1"/>
  <c r="N121" s="1"/>
  <c r="N88" s="1"/>
  <c r="M27" s="1"/>
  <c r="M27" i="3"/>
  <c r="H32" s="1"/>
  <c r="M32" s="1"/>
  <c r="M30" i="6"/>
  <c r="H32"/>
  <c r="M32" s="1"/>
  <c r="L38" i="5"/>
  <c r="L104" i="1"/>
  <c r="M30" i="3" l="1"/>
  <c r="L38"/>
  <c r="L38" i="6"/>
  <c r="H32" i="1"/>
  <c r="M32" s="1"/>
  <c r="M30"/>
  <c r="L38" l="1"/>
  <c r="AG97" i="4"/>
  <c r="AK26"/>
  <c r="AK29" s="1"/>
  <c r="W31" l="1"/>
  <c r="AK31" l="1"/>
  <c r="AK37" s="1"/>
</calcChain>
</file>

<file path=xl/sharedStrings.xml><?xml version="1.0" encoding="utf-8"?>
<sst xmlns="http://schemas.openxmlformats.org/spreadsheetml/2006/main" count="3137" uniqueCount="479">
  <si>
    <t>Hárok obsahuje:</t>
  </si>
  <si>
    <t>1) Krycí list rozpočtu</t>
  </si>
  <si>
    <t>2) Rekapitulácia rozpočtu</t>
  </si>
  <si>
    <t>3) Rozpočet</t>
  </si>
  <si>
    <t>Späť na hárok:</t>
  </si>
  <si>
    <t>Rekapitulácia stavby</t>
  </si>
  <si>
    <t>optimalizované pre tlač zostáv vo formáte A4 - na výšku</t>
  </si>
  <si>
    <t>&gt;&gt;  skryté stĺpce  &lt;&lt;</t>
  </si>
  <si>
    <t>{6b8f8244-ef2e-4649-95b4-056a21bac9a4}</t>
  </si>
  <si>
    <t>0</t>
  </si>
  <si>
    <t>KRYCÍ LIST ROZPOČTU</t>
  </si>
  <si>
    <t>v ---  nižšie sa nachádzajú doplnkové a pomocné údaje k zostavám  --- v</t>
  </si>
  <si>
    <t>False</t>
  </si>
  <si>
    <t>Stavba:</t>
  </si>
  <si>
    <t>Objekt:</t>
  </si>
  <si>
    <t>JKSO:</t>
  </si>
  <si>
    <t/>
  </si>
  <si>
    <t>KS:</t>
  </si>
  <si>
    <t>Miesto:</t>
  </si>
  <si>
    <t>Dátum:</t>
  </si>
  <si>
    <t>Objednávateľ:</t>
  </si>
  <si>
    <t>IČO:</t>
  </si>
  <si>
    <t>IČO DPH:</t>
  </si>
  <si>
    <t>Zhotoviteľ:</t>
  </si>
  <si>
    <t>Projektant:</t>
  </si>
  <si>
    <t>Spracovateľ:</t>
  </si>
  <si>
    <t>Poznámka:</t>
  </si>
  <si>
    <t>Náklady z rozpočtu</t>
  </si>
  <si>
    <t>Ostatné náklady</t>
  </si>
  <si>
    <t>Cena bez DPH</t>
  </si>
  <si>
    <t>DPH</t>
  </si>
  <si>
    <t>základná</t>
  </si>
  <si>
    <t>z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</si>
  <si>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</si>
  <si>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</si>
  <si>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</si>
  <si>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</si>
  <si>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</si>
  <si>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</si>
  <si>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</si>
  <si>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</si>
  <si>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</si>
  <si>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</si>
  <si>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</si>
  <si>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</si>
  <si>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</si>
  <si>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ROZPOČTU</t>
  </si>
  <si>
    <t>Kód - Popis</t>
  </si>
  <si>
    <t>Cena celkom [EUR]</t>
  </si>
  <si>
    <t>1) Náklady z rozpočtu</t>
  </si>
  <si>
    <t>-1</t>
  </si>
  <si>
    <t>HSV - Práce a dodávky HSV</t>
  </si>
  <si>
    <t xml:space="preserve">    3 - Zvislé a kompletné konštrukcie</t>
  </si>
  <si>
    <t xml:space="preserve">    6 - Úpravy povrchov, podlahy, osadenie</t>
  </si>
  <si>
    <t xml:space="preserve">    9 - Ostatné konštrukcie a práce-búranie</t>
  </si>
  <si>
    <t xml:space="preserve">    99 - Presun hmôt HSV</t>
  </si>
  <si>
    <t>PSV - Práce a dodávky PSV</t>
  </si>
  <si>
    <t xml:space="preserve">    711 - Izolácie proti vode a vlhkosti</t>
  </si>
  <si>
    <t xml:space="preserve">    776 - Podlahy povlakové</t>
  </si>
  <si>
    <t xml:space="preserve">    777 - Podlahy syntetické</t>
  </si>
  <si>
    <t xml:space="preserve">    781 - Dokončovacie práce a obklady</t>
  </si>
  <si>
    <t xml:space="preserve">    784 - Dokončovacie práce - maľby</t>
  </si>
  <si>
    <t>OST - Ostatné</t>
  </si>
  <si>
    <t>2) Ostatné náklady</t>
  </si>
  <si>
    <t>Celkové náklady za stavbu 1) + 2)</t>
  </si>
  <si>
    <t>ROZPOČET</t>
  </si>
  <si>
    <t>PČ</t>
  </si>
  <si>
    <t>Typ</t>
  </si>
  <si>
    <t>Kód</t>
  </si>
  <si>
    <t>Popis</t>
  </si>
  <si>
    <t>MJ</t>
  </si>
  <si>
    <t>Množstvo</t>
  </si>
  <si>
    <t>J.cena [EUR]</t>
  </si>
  <si>
    <t>Poznámka</t>
  </si>
  <si>
    <t>J. Nh [h]</t>
  </si>
  <si>
    <t>Nh celkom [h]</t>
  </si>
  <si>
    <t>J. hmotnosť_x000D_
[t]</t>
  </si>
  <si>
    <t>Hmotnosť_x000D_
celkom [t]</t>
  </si>
  <si>
    <t>J. suť [t]</t>
  </si>
  <si>
    <t>Suť Celkom [t]</t>
  </si>
  <si>
    <t>D</t>
  </si>
  <si>
    <t>1</t>
  </si>
  <si>
    <t>ROZPOCET</t>
  </si>
  <si>
    <t>K</t>
  </si>
  <si>
    <t>317165301</t>
  </si>
  <si>
    <t>Nenosný preklad YTONG šírky 100 mm, výšky 249 mm, dĺžky 1250 mm</t>
  </si>
  <si>
    <t>ks</t>
  </si>
  <si>
    <t>4</t>
  </si>
  <si>
    <t>2</t>
  </si>
  <si>
    <t>-1872562912</t>
  </si>
  <si>
    <t>612409991</t>
  </si>
  <si>
    <t>Začistenie omietok (s dodaním hmoty) okolo okien, dverí,podláh, obkladov atď.</t>
  </si>
  <si>
    <t>m</t>
  </si>
  <si>
    <t>-1547068201</t>
  </si>
  <si>
    <t>3</t>
  </si>
  <si>
    <t>631315611</t>
  </si>
  <si>
    <t>Mazanina z betónu prostého (m3) tr. C 16/20 hr.nad 120 do 240 mm</t>
  </si>
  <si>
    <t>m3</t>
  </si>
  <si>
    <t>-1876681167</t>
  </si>
  <si>
    <t>631319155</t>
  </si>
  <si>
    <t>Príplatok za prehlad. povrchu betónovej mazaniny min. tr.C 8/10 oceľ. hlad. hr. 120-240 mm</t>
  </si>
  <si>
    <t>-232320174</t>
  </si>
  <si>
    <t>5</t>
  </si>
  <si>
    <t>6313137111</t>
  </si>
  <si>
    <t>Mazanina z betónu vodostav.</t>
  </si>
  <si>
    <t>370381640</t>
  </si>
  <si>
    <t>6</t>
  </si>
  <si>
    <t>631351101</t>
  </si>
  <si>
    <t>Debnenie stien, rýh a otvorov v podlahách zhotovenie</t>
  </si>
  <si>
    <t>m2</t>
  </si>
  <si>
    <t>1941786574</t>
  </si>
  <si>
    <t>7</t>
  </si>
  <si>
    <t>631351102</t>
  </si>
  <si>
    <t>Debnenie stien, rýh a otvorov v podlahách odstránenie</t>
  </si>
  <si>
    <t>-941707267</t>
  </si>
  <si>
    <t>8</t>
  </si>
  <si>
    <t>631571003</t>
  </si>
  <si>
    <t>Násyp zo štrkopiesku 0-32 (pre spevnenie podkladu)</t>
  </si>
  <si>
    <t>1011496205</t>
  </si>
  <si>
    <t>9</t>
  </si>
  <si>
    <t>6349200033</t>
  </si>
  <si>
    <t>Rezanie betónovej mazaniny alebo poteru</t>
  </si>
  <si>
    <t>563690599</t>
  </si>
  <si>
    <t>10</t>
  </si>
  <si>
    <t>965043331</t>
  </si>
  <si>
    <t>Búranie podkladov pod dlažby, liatych dlažieb a mazanín,betón s poterom,teracom hr.do 100 mm, plochy do 4 m2 -2,20000t</t>
  </si>
  <si>
    <t>1882216100</t>
  </si>
  <si>
    <t>11</t>
  </si>
  <si>
    <t>965082941</t>
  </si>
  <si>
    <t>Odstránenie násypu pod podlahami alebo na strechách, hr.nad 200 mm,  -1,40000t</t>
  </si>
  <si>
    <t>-764750765</t>
  </si>
  <si>
    <t>12</t>
  </si>
  <si>
    <t>9710816111</t>
  </si>
  <si>
    <t>Vybúranie otvoru v priečkach  plochy do 4 m2,  -0,10700t</t>
  </si>
  <si>
    <t>-898231154</t>
  </si>
  <si>
    <t>13</t>
  </si>
  <si>
    <t>9730313366</t>
  </si>
  <si>
    <t>Vysekanie kapsy z tehál (pre nové preklady)</t>
  </si>
  <si>
    <t>2114217036</t>
  </si>
  <si>
    <t>14</t>
  </si>
  <si>
    <t>97403118555</t>
  </si>
  <si>
    <t xml:space="preserve">Vysekávanie rýh v akomkoľvek murive tehlovom na akúkoľvek maltu </t>
  </si>
  <si>
    <t>-851912260</t>
  </si>
  <si>
    <t>15</t>
  </si>
  <si>
    <t>978059511</t>
  </si>
  <si>
    <t>Odsekanie a odobratie stien z obkladačiek vnútorných do 2 m2,  -0,06800t</t>
  </si>
  <si>
    <t>-670554405</t>
  </si>
  <si>
    <t>16</t>
  </si>
  <si>
    <t>979082111</t>
  </si>
  <si>
    <t>Vnútrostavenisková doprava sutiny a vybúraných hmôt do 10 m</t>
  </si>
  <si>
    <t>t</t>
  </si>
  <si>
    <t>2108081770</t>
  </si>
  <si>
    <t>17</t>
  </si>
  <si>
    <t>979082121</t>
  </si>
  <si>
    <t>Vnútrostavenisková doprava sutiny a vybúraných hmôt za každých ďalších 5 m</t>
  </si>
  <si>
    <t>-1517683451</t>
  </si>
  <si>
    <t>18</t>
  </si>
  <si>
    <t>979081111</t>
  </si>
  <si>
    <t>Odvoz sutiny a vybúraných hmôt na skládku do 1 km</t>
  </si>
  <si>
    <t>-1491197415</t>
  </si>
  <si>
    <t>19</t>
  </si>
  <si>
    <t>979081121</t>
  </si>
  <si>
    <t>Odvoz sutiny a vybúraných hmôt na skládku za každý ďalší 1 km</t>
  </si>
  <si>
    <t>-1938844730</t>
  </si>
  <si>
    <t>20</t>
  </si>
  <si>
    <t>979089012</t>
  </si>
  <si>
    <t>Poplatok za skladovanie - betón, tehly, dlaždice (17 01 ), ostatné</t>
  </si>
  <si>
    <t>-668707584</t>
  </si>
  <si>
    <t>21</t>
  </si>
  <si>
    <t>998011002</t>
  </si>
  <si>
    <t>Presun hmôt pre budovy JKSO 801, 803,812,zvislá konštr.z tehál,tvárnic,z kovu výšky do 12 m</t>
  </si>
  <si>
    <t>930095984</t>
  </si>
  <si>
    <t>22</t>
  </si>
  <si>
    <t>7112547R</t>
  </si>
  <si>
    <t>Hydroizolačný náter na beton, vrátane penetrácie</t>
  </si>
  <si>
    <t>-1573056186</t>
  </si>
  <si>
    <t>23</t>
  </si>
  <si>
    <t>7765118100</t>
  </si>
  <si>
    <t>Odstránenie povlakových podláh z nášľapnej plochy lepených bez podložky,  -0,00100t</t>
  </si>
  <si>
    <t>516107001</t>
  </si>
  <si>
    <t>24</t>
  </si>
  <si>
    <t>7765211000</t>
  </si>
  <si>
    <t>Lepenie povlakových podláh  PVC</t>
  </si>
  <si>
    <t>-1064971857</t>
  </si>
  <si>
    <t>25</t>
  </si>
  <si>
    <t>M</t>
  </si>
  <si>
    <t>284129150000</t>
  </si>
  <si>
    <t>Podlahovina z PVC</t>
  </si>
  <si>
    <t>32</t>
  </si>
  <si>
    <t>469591267</t>
  </si>
  <si>
    <t>26</t>
  </si>
  <si>
    <t>776583110</t>
  </si>
  <si>
    <t>Voľné položenie akejkoľvek podložky pod povlakové podlahy v jednej vrstve</t>
  </si>
  <si>
    <t>445684706</t>
  </si>
  <si>
    <t>27</t>
  </si>
  <si>
    <t>998776101</t>
  </si>
  <si>
    <t>Presun hmôt pre podlahy povlakové v objektoch výšky do 6 m</t>
  </si>
  <si>
    <t>-793596298</t>
  </si>
  <si>
    <t>28</t>
  </si>
  <si>
    <t>7775114155</t>
  </si>
  <si>
    <t>Opravná a výplňová stierka  na beton</t>
  </si>
  <si>
    <t>-1730370655</t>
  </si>
  <si>
    <t>29</t>
  </si>
  <si>
    <t>781445018</t>
  </si>
  <si>
    <t xml:space="preserve">Montáž obkladov stien z obkladačiek keramických </t>
  </si>
  <si>
    <t>-1210530617</t>
  </si>
  <si>
    <t>30</t>
  </si>
  <si>
    <t>59763801000</t>
  </si>
  <si>
    <t>Obklad keramický</t>
  </si>
  <si>
    <t>1165091051</t>
  </si>
  <si>
    <t>31</t>
  </si>
  <si>
    <t>998781101</t>
  </si>
  <si>
    <t>Presun hmôt pre obklady keramické v objektoch výšky do 6 m</t>
  </si>
  <si>
    <t>1189693715</t>
  </si>
  <si>
    <t>784410100</t>
  </si>
  <si>
    <t>Penetrovanie jednonásobné jemnozrnných podkladov výšky do 3,80 m</t>
  </si>
  <si>
    <t>-247993794</t>
  </si>
  <si>
    <t>33</t>
  </si>
  <si>
    <t>784452271</t>
  </si>
  <si>
    <t>Maľby z maliarskych zmesí tekutých jednofarebné dvojnás. výšky do 3,80 m</t>
  </si>
  <si>
    <t>-1869334648</t>
  </si>
  <si>
    <t>34</t>
  </si>
  <si>
    <t>ost1</t>
  </si>
  <si>
    <t>Chránička pre NN prívod</t>
  </si>
  <si>
    <t>64</t>
  </si>
  <si>
    <t>1309270593</t>
  </si>
  <si>
    <t>35</t>
  </si>
  <si>
    <t>ost2</t>
  </si>
  <si>
    <t>Poklop z ryh. plechu D+M (na rozmer šachty 1m*0,8mm)</t>
  </si>
  <si>
    <t>1878566971</t>
  </si>
  <si>
    <t xml:space="preserve"> </t>
  </si>
  <si>
    <t>36</t>
  </si>
  <si>
    <t>38</t>
  </si>
  <si>
    <t>40</t>
  </si>
  <si>
    <t>42</t>
  </si>
  <si>
    <t>44</t>
  </si>
  <si>
    <t>46</t>
  </si>
  <si>
    <t>48</t>
  </si>
  <si>
    <t>50</t>
  </si>
  <si>
    <t>52</t>
  </si>
  <si>
    <t>54</t>
  </si>
  <si>
    <t>56</t>
  </si>
  <si>
    <t>hod</t>
  </si>
  <si>
    <t>37</t>
  </si>
  <si>
    <t>2012</t>
  </si>
  <si>
    <t>1) Súhrnný list stavby</t>
  </si>
  <si>
    <t>2) Rekapitulácia objektov</t>
  </si>
  <si>
    <t>SÚHRNNÝ LIST STAVBY</t>
  </si>
  <si>
    <t>Kód:</t>
  </si>
  <si>
    <t>Náklady z rozpočtov</t>
  </si>
  <si>
    <t>Ostatné náklady zo súhrnného listu</t>
  </si>
  <si>
    <t>REKAPITULÁCIA OBJEKTOV STAVBY</t>
  </si>
  <si>
    <t>Objekt</t>
  </si>
  <si>
    <t>Cena bez DPH [EUR]</t>
  </si>
  <si>
    <t>Cena s DPH [EUR]</t>
  </si>
  <si>
    <t>1) Náklady z rozpočtov</t>
  </si>
  <si>
    <t>/</t>
  </si>
  <si>
    <t>2) Ostatné náklady zo súhrnného listu</t>
  </si>
  <si>
    <t>M - Práce a dodávky M</t>
  </si>
  <si>
    <t xml:space="preserve">    21-M - Elektromontáže</t>
  </si>
  <si>
    <t xml:space="preserve">      22-M - Montáže oznam. a zabezp. zariadení</t>
  </si>
  <si>
    <t>210010101</t>
  </si>
  <si>
    <t>Lišta elektroinšt. z PH vrátane spojok, ohybov, rohov, bez krabíc, uložená pevne</t>
  </si>
  <si>
    <t>3451304100</t>
  </si>
  <si>
    <t>Žlab  20/20  biela lišta hranatá 20X20mm -LHD 20X20 (KOPOS)</t>
  </si>
  <si>
    <t>210010301</t>
  </si>
  <si>
    <t>Krabica prístrojová bez zapojenia (1901, KP 68, KZ 3)</t>
  </si>
  <si>
    <t>3450922000</t>
  </si>
  <si>
    <t>Krabica prístrojová  typ: KP 67/2</t>
  </si>
  <si>
    <t>210010321</t>
  </si>
  <si>
    <t>Krabica odbočná s viečkom, svorkovnicou vrátane zapojenia (1903, KR 68) kruhová</t>
  </si>
  <si>
    <t>3450907010</t>
  </si>
  <si>
    <t>Krabica  KU 68-1902</t>
  </si>
  <si>
    <t>3450632811</t>
  </si>
  <si>
    <t>Svorka WAGO 273-104 3x2,5mm</t>
  </si>
  <si>
    <t>3450633166</t>
  </si>
  <si>
    <t>Svorka WAGO 273-255 5x2,5mm</t>
  </si>
  <si>
    <t>210010361</t>
  </si>
  <si>
    <t>Škatuľová rozvodka kovová MOS-PODL. KRAB.</t>
  </si>
  <si>
    <t>3450931020</t>
  </si>
  <si>
    <t>MOS-PODL. KRAB. 12M NEREZ/ŠEDÁ</t>
  </si>
  <si>
    <t>210010451</t>
  </si>
  <si>
    <t>Škatuľa pancier. z PH -podlahová</t>
  </si>
  <si>
    <t>3450931010</t>
  </si>
  <si>
    <t>MOS-PODL. KRABICA 3M PLAST</t>
  </si>
  <si>
    <t>210100001</t>
  </si>
  <si>
    <t>Ukončenie vodičov v rozvádzač. vrátane zapojenia a vodičovej koncovky do 2.5 mm2</t>
  </si>
  <si>
    <t>210110041</t>
  </si>
  <si>
    <t>Spínače polozapustené a zapustené vrátane zapojenia jednopólový - radenie 1</t>
  </si>
  <si>
    <t>3451</t>
  </si>
  <si>
    <t>Dvojrámcek-VAL-RÁMIK 2P BIELA/STR. HORIZ</t>
  </si>
  <si>
    <t>3450201271</t>
  </si>
  <si>
    <t>L-SPÍNAČ Č. 1 BIELY -VALENA</t>
  </si>
  <si>
    <t>210110071</t>
  </si>
  <si>
    <t>Spínač špeciálny vrátane zapojenia, spínač osvetlenia</t>
  </si>
  <si>
    <t>3450233733</t>
  </si>
  <si>
    <t>Spínac-regulátor MIMO3 REGG</t>
  </si>
  <si>
    <t>210110511</t>
  </si>
  <si>
    <t>Prepínač vačkový v kryte S 25 VP, VL 01, 02</t>
  </si>
  <si>
    <t>3580245600</t>
  </si>
  <si>
    <t>Spínac S  16 NP   0016/C</t>
  </si>
  <si>
    <t>210111011</t>
  </si>
  <si>
    <t>Domová zásuvka polozapustená alebo zapustená vrátane zapojenia 10/16 A 250 V 2P + Z</t>
  </si>
  <si>
    <t>3450330301</t>
  </si>
  <si>
    <t>L-ZÁSUVKA 2P+E 16A S D.O.BIELA-VALENA</t>
  </si>
  <si>
    <t>210111021</t>
  </si>
  <si>
    <t>Domová zásuvka v krabici obyč. alebo do vlhka, vrátane zapojenia 10/16 A 250 V 2P + Z</t>
  </si>
  <si>
    <t>3453018961</t>
  </si>
  <si>
    <t>MOS-ZÁS. 2P+T SVORKY 2M BIELA</t>
  </si>
  <si>
    <t>210120403</t>
  </si>
  <si>
    <t>Vzduchový istič vrátane zapojenia jednopólový do 25 A IJ-U, IJ-M, -PO bez krytu-doplnenie do RS3</t>
  </si>
  <si>
    <t>3580514500</t>
  </si>
  <si>
    <t>Istič G61C10,10A do R2</t>
  </si>
  <si>
    <t>3580514511</t>
  </si>
  <si>
    <t>Istič G61C16,16A do R2</t>
  </si>
  <si>
    <t>3580760354</t>
  </si>
  <si>
    <t>Prúdový chránic BPC 240/030 do R2</t>
  </si>
  <si>
    <t>210120453</t>
  </si>
  <si>
    <t>Istič vzduchový vrátane zapojenia trojpólový do 32 A v skrini</t>
  </si>
  <si>
    <t>3580581210</t>
  </si>
  <si>
    <t>Istic G63B32, 32A do R2</t>
  </si>
  <si>
    <t>210120454</t>
  </si>
  <si>
    <t>Zvodič prepätia vrátane zapojenia</t>
  </si>
  <si>
    <t>3580760456</t>
  </si>
  <si>
    <t>Prepojovacia  lišta  G-3L-1000/10C  3-pólová prepojovacia lišta, 10 mm2</t>
  </si>
  <si>
    <t>3580760433</t>
  </si>
  <si>
    <t>Zvodič prepätia triedy C, 4pól ,SPBT12-280/4-do R2</t>
  </si>
  <si>
    <t>210192572</t>
  </si>
  <si>
    <t>Radová svorkovnica vrátane upevnenia, zapojenia na jednej strane a popis.štítku pre vodič do 6 mm2</t>
  </si>
  <si>
    <t>3450604900</t>
  </si>
  <si>
    <t>Svorka 6035-10</t>
  </si>
  <si>
    <t>210220022</t>
  </si>
  <si>
    <t>Uzemňovacie vedenie v zemi včít. svoriek, prepojenia, izolácie spojov FeZn D 8 - 10 mm</t>
  </si>
  <si>
    <t>39</t>
  </si>
  <si>
    <t>1561523500</t>
  </si>
  <si>
    <t>Drôt pozinkovaný mäkký  D 10.00mm</t>
  </si>
  <si>
    <t>kg</t>
  </si>
  <si>
    <t>210220302</t>
  </si>
  <si>
    <t>Bleskozvodová svorka nad 2 skrutky (ST, SJ, SK, SZ, SR 01, 02)</t>
  </si>
  <si>
    <t>41</t>
  </si>
  <si>
    <t>3540406000</t>
  </si>
  <si>
    <t>HR-Svorka SJ 02</t>
  </si>
  <si>
    <t>210220361</t>
  </si>
  <si>
    <t>Tyčový uzemňovač zarazený do zeme a pripoj.vedenie do 2 m</t>
  </si>
  <si>
    <t>43</t>
  </si>
  <si>
    <t>3540501100</t>
  </si>
  <si>
    <t>HR-Zemniaca tyč ZT 2 m</t>
  </si>
  <si>
    <t>210220321</t>
  </si>
  <si>
    <t>Svorka na potrub."Bernard" vrát. pásika(bez vodiča a prípoj. vodiča)</t>
  </si>
  <si>
    <t>45</t>
  </si>
  <si>
    <t>3540402711</t>
  </si>
  <si>
    <t>Bernard sv.zem. ZS 4 pl. potr+med.pásik</t>
  </si>
  <si>
    <t>210220391</t>
  </si>
  <si>
    <t>Svorkovnica hlavného pospájania</t>
  </si>
  <si>
    <t>KUS</t>
  </si>
  <si>
    <t>47</t>
  </si>
  <si>
    <t>3450600402</t>
  </si>
  <si>
    <t>Ekvipotencionálna prípojnica DEHN EP R15 A</t>
  </si>
  <si>
    <t>210800626</t>
  </si>
  <si>
    <t>Vodič  medený  NN a VN voľne uložený CYA 6</t>
  </si>
  <si>
    <t>49</t>
  </si>
  <si>
    <t>3410413800</t>
  </si>
  <si>
    <t>Vodič medený CYA 6,0  žltozelený</t>
  </si>
  <si>
    <t>210800627</t>
  </si>
  <si>
    <t>Vodič  medený  NN a VN voľne uložený CYA 10</t>
  </si>
  <si>
    <t>51</t>
  </si>
  <si>
    <t>3410414300</t>
  </si>
  <si>
    <t>Vodic medený CYA 10,0  žltozelený</t>
  </si>
  <si>
    <t>210810045</t>
  </si>
  <si>
    <t>Silový kábel medený 750 - 1000 V /mm2/ pevne uložený CYKY-CYKYm 750 V 3x1.5</t>
  </si>
  <si>
    <t>53</t>
  </si>
  <si>
    <t>3410105000</t>
  </si>
  <si>
    <t>Kábel silový s medeným jadrom CYKY-J 3x1,5</t>
  </si>
  <si>
    <t>55</t>
  </si>
  <si>
    <t>3410104300</t>
  </si>
  <si>
    <t>Kábel silový s medeným jadrom CYKY-O 3x1,5</t>
  </si>
  <si>
    <t>210810046</t>
  </si>
  <si>
    <t>Silový kábel medený 750 - 1000 V /mm2/ pevne uložený CYKY-CYKYm 750 V 3x2.5</t>
  </si>
  <si>
    <t>57</t>
  </si>
  <si>
    <t>3410105100</t>
  </si>
  <si>
    <t>Káble silové s medeným jadrom CYKY-J 3x2,5</t>
  </si>
  <si>
    <t>MV</t>
  </si>
  <si>
    <t>Murárske výpomoci</t>
  </si>
  <si>
    <t>%</t>
  </si>
  <si>
    <t>PM</t>
  </si>
  <si>
    <t>Podružný materiál</t>
  </si>
  <si>
    <t>PPV</t>
  </si>
  <si>
    <t>Podiel pridružených výkonov</t>
  </si>
  <si>
    <t>220110346</t>
  </si>
  <si>
    <t>Zhotovenie popisov zásuviek a na patch paneloch- vývodov</t>
  </si>
  <si>
    <t>3450366828</t>
  </si>
  <si>
    <t>Unilan keystone</t>
  </si>
  <si>
    <t>220260534</t>
  </si>
  <si>
    <t>Rúrka FXPMk,ulož.voľne alebo pod omietku do pripravenej drážky</t>
  </si>
  <si>
    <t>3450706301</t>
  </si>
  <si>
    <t>I-Rúrka FXPM 40 šedá</t>
  </si>
  <si>
    <t>220260552</t>
  </si>
  <si>
    <t>Rúrka PVC D 23 ulož.pod omietku, vrátane napoj.krabíc,vývodiek do pripravenej drážky,(bez dodania krabíc)</t>
  </si>
  <si>
    <t>3450704000</t>
  </si>
  <si>
    <t>I-Rúrka FX  20</t>
  </si>
  <si>
    <t>220280201</t>
  </si>
  <si>
    <t>Káble datové v rúrkach, lištách, bez odviečkovania a zaviečkovania krabíc</t>
  </si>
  <si>
    <t>3410300700</t>
  </si>
  <si>
    <t>Kábel oznamovací medený Datove kablel Cat.5e FTP (F/UTP) - LSOH AWG24 - (drôt)</t>
  </si>
  <si>
    <t>220280511</t>
  </si>
  <si>
    <t>Kábel  J-Y(St)Y 2x2x0,8</t>
  </si>
  <si>
    <t>3412110570</t>
  </si>
  <si>
    <t>Telefónny kábel J-Y(ST)Y 2x2x0,8</t>
  </si>
  <si>
    <t>220300603</t>
  </si>
  <si>
    <t>Ukončenie  káblov  a zapojenie vodičov do 12 x 1</t>
  </si>
  <si>
    <t>220301201</t>
  </si>
  <si>
    <t>Zásuvka datová , montáž vr.zapojenia vodičov pod skrutky,pod omietku</t>
  </si>
  <si>
    <t>3450204769</t>
  </si>
  <si>
    <t>MOS-X RJ45 FTP KAT.6</t>
  </si>
  <si>
    <t>HZS000113</t>
  </si>
  <si>
    <t>Demontáž vedenia a el. zariadení</t>
  </si>
  <si>
    <t>HZS000214</t>
  </si>
  <si>
    <t>Stavebno montážne práce náročné - prehliadky pracoviska a revízie (Tr 4) v rozsahu viac ako 4 a menej ako 8 hodín</t>
  </si>
  <si>
    <t>HZS000313</t>
  </si>
  <si>
    <t>Úprava rozvádzača R2</t>
  </si>
  <si>
    <t>210020501</t>
  </si>
  <si>
    <t>Káblový žľab vrátane kolien a T kusov</t>
  </si>
  <si>
    <t>3451301110</t>
  </si>
  <si>
    <t>MOS-DLP KANÁL 105X65</t>
  </si>
  <si>
    <t>3451301220</t>
  </si>
  <si>
    <t>MOS-DLP OHYBNÝ KRYT Š.85</t>
  </si>
  <si>
    <t>3451301230</t>
  </si>
  <si>
    <t>MOS-DLP VNÚT. PRIEHRADKA H65</t>
  </si>
  <si>
    <t>3451301231</t>
  </si>
  <si>
    <t>MOS-DLP ZÁSLEPKA 150X65</t>
  </si>
  <si>
    <t>3451301338</t>
  </si>
  <si>
    <t>MOS-DLP T ODBOČKA 105X65</t>
  </si>
  <si>
    <t>210020521</t>
  </si>
  <si>
    <t>Káblový žľab vrátane veka a podpierok LHD 40 x 25</t>
  </si>
  <si>
    <t>3451306200</t>
  </si>
  <si>
    <t>Žlab  LHD 40/20 L=2m</t>
  </si>
  <si>
    <t>3450204911</t>
  </si>
  <si>
    <t>L-Jednorámček  VALENA  biely</t>
  </si>
  <si>
    <t>3453016312</t>
  </si>
  <si>
    <t>MOS-DLP M RÁM. VALENA 130 1 PR</t>
  </si>
  <si>
    <t>Istič G61C16,16A do RP</t>
  </si>
  <si>
    <t>Prúdový chránic BDC 240/030 do RP</t>
  </si>
  <si>
    <t>Istic G63B32, 32A do RP</t>
  </si>
  <si>
    <t>Unilan keystone 10G  cat 5</t>
  </si>
  <si>
    <t>220260001</t>
  </si>
  <si>
    <t>Škatuľa KO 68 pod omietku,upevnenie do pripraveného lôžka,zhot.otvorov,bez svoriek a zapojenia</t>
  </si>
  <si>
    <t>3450908510</t>
  </si>
  <si>
    <t>Krabica  univerzálná typ:6400-211</t>
  </si>
  <si>
    <t>3450204759</t>
  </si>
  <si>
    <t>ZÁSUVKA DATOVÁ VAL-1XRJ45 KAT.6A BIELA</t>
  </si>
  <si>
    <t>220730001</t>
  </si>
  <si>
    <t>Spoloč.televízna a rozhlas.anténa,montáž účast.zásuvky,bez zapoj.koax.káblov,priechodná resp.koncová</t>
  </si>
  <si>
    <t>3450362111</t>
  </si>
  <si>
    <t>Zásuvka TV+R+SAT, koncová biela</t>
  </si>
  <si>
    <t>2207301810</t>
  </si>
  <si>
    <t>Montáž -router</t>
  </si>
  <si>
    <t>3820100268</t>
  </si>
  <si>
    <t>MikroTik RouterBOARD RB750UP Box router, 5x 10/100BaseT LAN + USB + 4x PoE výstup, vč. zdroje 24V/2,5A, OS L4</t>
  </si>
  <si>
    <t>220730221</t>
  </si>
  <si>
    <t>Koaxiálny kábel ovíjaný alebo opradený uložený v rúrke resp.elektroinšt.lište,bez ukonč.a zapojenia</t>
  </si>
  <si>
    <t>3412160270</t>
  </si>
  <si>
    <t>Kábel koaxiálny  VCCKD 75-4,8</t>
  </si>
  <si>
    <t>Úprava rozvádzača RP</t>
  </si>
  <si>
    <t>IKT učebňa - elektroinštalácia</t>
  </si>
  <si>
    <t>Polytechnická učebňa - elektroinštalácia</t>
  </si>
  <si>
    <t>IKT učebňa - stavebné práce HSV a PSV</t>
  </si>
  <si>
    <t>Polytech. učebňa - stavebné práce HSV a PSV</t>
  </si>
  <si>
    <t>IKT učebňa - Stavebné práce HSV a PSV</t>
  </si>
  <si>
    <t>Polytechnická učebňa - stavebné práce HSV a PSV</t>
  </si>
  <si>
    <t>Modernizácia odborných učební ZŠ Kamenín</t>
  </si>
  <si>
    <t>Kamenín</t>
  </si>
  <si>
    <t>Obec Kamenín</t>
  </si>
  <si>
    <t>Biologická učebňa - stavebné práce HSV a PSV</t>
  </si>
  <si>
    <t>Biologická učebňa - elektroinštalácia</t>
  </si>
  <si>
    <t>2102000940</t>
  </si>
  <si>
    <t>Svietidlo LED.,  stropné</t>
  </si>
  <si>
    <t>3480157036</t>
  </si>
  <si>
    <t>Svietidlo LED typ: Luminel strop 42W /1840340/ REG DAY, 88xLG Innotek 5630 G3, 230V, IP20</t>
  </si>
  <si>
    <t>Ing. Ladislav Bréda</t>
  </si>
</sst>
</file>

<file path=xl/styles.xml><?xml version="1.0" encoding="utf-8"?>
<styleSheet xmlns="http://schemas.openxmlformats.org/spreadsheetml/2006/main">
  <numFmts count="4">
    <numFmt numFmtId="164" formatCode="dd\.mm\.yyyy"/>
    <numFmt numFmtId="165" formatCode="#,##0.00%"/>
    <numFmt numFmtId="166" formatCode="#,##0.000"/>
    <numFmt numFmtId="167" formatCode="#,##0.00000"/>
  </numFmts>
  <fonts count="36">
    <font>
      <sz val="11"/>
      <color theme="1"/>
      <name val="Calibri"/>
      <family val="2"/>
      <charset val="238"/>
      <scheme val="minor"/>
    </font>
    <font>
      <sz val="10"/>
      <name val="Trebuchet MS"/>
      <family val="2"/>
      <charset val="238"/>
    </font>
    <font>
      <sz val="10"/>
      <color rgb="FF960000"/>
      <name val="Trebuchet MS"/>
      <family val="2"/>
      <charset val="238"/>
    </font>
    <font>
      <u/>
      <sz val="11"/>
      <color theme="10"/>
      <name val="Calibri"/>
      <family val="2"/>
      <charset val="238"/>
      <scheme val="minor"/>
    </font>
    <font>
      <u/>
      <sz val="10"/>
      <color theme="10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6"/>
      <name val="Trebuchet MS"/>
      <family val="2"/>
      <charset val="238"/>
    </font>
    <font>
      <sz val="9"/>
      <color rgb="FF969696"/>
      <name val="Trebuchet MS"/>
      <family val="2"/>
      <charset val="238"/>
    </font>
    <font>
      <b/>
      <sz val="12"/>
      <name val="Trebuchet MS"/>
      <family val="2"/>
      <charset val="238"/>
    </font>
    <font>
      <sz val="9"/>
      <name val="Trebuchet MS"/>
      <family val="2"/>
      <charset val="238"/>
    </font>
    <font>
      <sz val="10"/>
      <color rgb="FF464646"/>
      <name val="Trebuchet MS"/>
      <family val="2"/>
      <charset val="238"/>
    </font>
    <font>
      <b/>
      <sz val="10"/>
      <name val="Trebuchet MS"/>
      <family val="2"/>
      <charset val="238"/>
    </font>
    <font>
      <sz val="8"/>
      <color rgb="FF969696"/>
      <name val="Trebuchet MS"/>
      <family val="2"/>
      <charset val="238"/>
    </font>
    <font>
      <b/>
      <sz val="10"/>
      <color rgb="FF464646"/>
      <name val="Trebuchet MS"/>
      <family val="2"/>
      <charset val="238"/>
    </font>
    <font>
      <sz val="10"/>
      <color rgb="FF969696"/>
      <name val="Trebuchet MS"/>
      <family val="2"/>
      <charset val="238"/>
    </font>
    <font>
      <b/>
      <sz val="12"/>
      <color rgb="FF800000"/>
      <name val="Trebuchet MS"/>
      <family val="2"/>
      <charset val="238"/>
    </font>
    <font>
      <b/>
      <sz val="12"/>
      <color rgb="FF960000"/>
      <name val="Trebuchet MS"/>
      <family val="2"/>
      <charset val="238"/>
    </font>
    <font>
      <sz val="12"/>
      <color rgb="FF003366"/>
      <name val="Trebuchet MS"/>
      <family val="2"/>
      <charset val="238"/>
    </font>
    <font>
      <sz val="10"/>
      <color rgb="FF003366"/>
      <name val="Trebuchet MS"/>
      <family val="2"/>
      <charset val="238"/>
    </font>
    <font>
      <b/>
      <sz val="8"/>
      <color rgb="FF800000"/>
      <name val="Trebuchet MS"/>
      <family val="2"/>
      <charset val="238"/>
    </font>
    <font>
      <sz val="9"/>
      <color rgb="FF000000"/>
      <name val="Trebuchet MS"/>
      <family val="2"/>
      <charset val="238"/>
    </font>
    <font>
      <sz val="8"/>
      <color rgb="FF960000"/>
      <name val="Trebuchet MS"/>
      <family val="2"/>
      <charset val="238"/>
    </font>
    <font>
      <b/>
      <sz val="8"/>
      <name val="Trebuchet MS"/>
      <family val="2"/>
      <charset val="238"/>
    </font>
    <font>
      <sz val="8"/>
      <color rgb="FF003366"/>
      <name val="Trebuchet MS"/>
      <family val="2"/>
      <charset val="238"/>
    </font>
    <font>
      <i/>
      <sz val="8"/>
      <color rgb="FF0000FF"/>
      <name val="Trebuchet MS"/>
      <family val="2"/>
      <charset val="238"/>
    </font>
    <font>
      <sz val="8"/>
      <color rgb="FFFAE682"/>
      <name val="Trebuchet MS"/>
      <family val="2"/>
      <charset val="238"/>
    </font>
    <font>
      <b/>
      <sz val="8"/>
      <color rgb="FF969696"/>
      <name val="Trebuchet MS"/>
      <family val="2"/>
      <charset val="238"/>
    </font>
    <font>
      <b/>
      <sz val="9"/>
      <name val="Trebuchet MS"/>
      <family val="2"/>
      <charset val="238"/>
    </font>
    <font>
      <sz val="18"/>
      <color theme="10"/>
      <name val="Wingdings 2"/>
      <family val="1"/>
      <charset val="2"/>
    </font>
    <font>
      <sz val="11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11"/>
      <color rgb="FF003366"/>
      <name val="Trebuchet MS"/>
      <family val="2"/>
      <charset val="238"/>
    </font>
    <font>
      <sz val="8"/>
      <color rgb="FF3366FF"/>
      <name val="Trebuchet MS"/>
      <family val="2"/>
      <charset val="238"/>
    </font>
    <font>
      <b/>
      <sz val="11"/>
      <color rgb="FF003366"/>
      <name val="Trebuchet MS"/>
      <family val="2"/>
      <charset val="238"/>
    </font>
    <font>
      <sz val="8"/>
      <color rgb="FF969696"/>
      <name val="Trebuchet MS"/>
    </font>
    <font>
      <i/>
      <sz val="8"/>
      <color rgb="FF0000FF"/>
      <name val="Trebuchet MS"/>
    </font>
  </fonts>
  <fills count="6">
    <fill>
      <patternFill patternType="none"/>
    </fill>
    <fill>
      <patternFill patternType="gray125"/>
    </fill>
    <fill>
      <patternFill patternType="solid">
        <fgColor rgb="FFFAE682"/>
      </patternFill>
    </fill>
    <fill>
      <patternFill patternType="solid">
        <fgColor rgb="FFC0C0C0"/>
      </patternFill>
    </fill>
    <fill>
      <patternFill patternType="solid">
        <fgColor rgb="FFD2D2D2"/>
      </patternFill>
    </fill>
    <fill>
      <patternFill patternType="solid">
        <fgColor rgb="FFBEBEBE"/>
      </patternFill>
    </fill>
  </fills>
  <borders count="2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 style="hair">
        <color rgb="FF969696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1">
    <xf numFmtId="0" fontId="0" fillId="0" borderId="0" xfId="0"/>
    <xf numFmtId="0" fontId="0" fillId="2" borderId="0" xfId="0" applyFill="1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4" fillId="2" borderId="0" xfId="1" applyFont="1" applyFill="1" applyAlignment="1">
      <alignment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0" fillId="0" borderId="4" xfId="0" applyBorder="1" applyAlignment="1">
      <alignment vertical="center"/>
    </xf>
    <xf numFmtId="0" fontId="8" fillId="0" borderId="0" xfId="0" applyFont="1" applyAlignment="1">
      <alignment horizontal="left" vertical="top"/>
    </xf>
    <xf numFmtId="0" fontId="0" fillId="0" borderId="5" xfId="0" applyBorder="1" applyAlignment="1">
      <alignment vertical="center"/>
    </xf>
    <xf numFmtId="0" fontId="9" fillId="0" borderId="0" xfId="0" applyFont="1" applyAlignment="1">
      <alignment horizontal="left" vertical="center"/>
    </xf>
    <xf numFmtId="0" fontId="0" fillId="0" borderId="6" xfId="0" applyBorder="1" applyAlignme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165" fontId="12" fillId="0" borderId="0" xfId="0" applyNumberFormat="1" applyFont="1" applyAlignment="1">
      <alignment vertical="center"/>
    </xf>
    <xf numFmtId="0" fontId="12" fillId="0" borderId="0" xfId="0" applyFont="1" applyAlignment="1">
      <alignment horizontal="right" vertical="center"/>
    </xf>
    <xf numFmtId="0" fontId="0" fillId="4" borderId="0" xfId="0" applyFill="1" applyAlignment="1">
      <alignment vertical="center"/>
    </xf>
    <xf numFmtId="0" fontId="8" fillId="4" borderId="7" xfId="0" applyFont="1" applyFill="1" applyBorder="1" applyAlignment="1">
      <alignment horizontal="left" vertical="center"/>
    </xf>
    <xf numFmtId="0" fontId="0" fillId="4" borderId="8" xfId="0" applyFill="1" applyBorder="1" applyAlignment="1">
      <alignment vertical="center"/>
    </xf>
    <xf numFmtId="0" fontId="8" fillId="4" borderId="8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center" vertical="center"/>
    </xf>
    <xf numFmtId="0" fontId="13" fillId="0" borderId="10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2" xfId="0" applyBorder="1"/>
    <xf numFmtId="0" fontId="0" fillId="0" borderId="13" xfId="0" applyBorder="1"/>
    <xf numFmtId="0" fontId="14" fillId="0" borderId="14" xfId="0" applyFont="1" applyBorder="1" applyAlignment="1">
      <alignment horizontal="left" vertical="center"/>
    </xf>
    <xf numFmtId="0" fontId="0" fillId="0" borderId="15" xfId="0" applyBorder="1" applyAlignment="1">
      <alignment vertical="center"/>
    </xf>
    <xf numFmtId="0" fontId="14" fillId="0" borderId="15" xfId="0" applyFont="1" applyBorder="1" applyAlignment="1">
      <alignment horizontal="left" vertical="center"/>
    </xf>
    <xf numFmtId="0" fontId="0" fillId="0" borderId="16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8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7" fillId="0" borderId="4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left" vertical="center"/>
    </xf>
    <xf numFmtId="0" fontId="17" fillId="0" borderId="5" xfId="0" applyFont="1" applyBorder="1" applyAlignment="1">
      <alignment vertical="center"/>
    </xf>
    <xf numFmtId="0" fontId="18" fillId="0" borderId="4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0" fontId="18" fillId="0" borderId="5" xfId="0" applyFont="1" applyBorder="1" applyAlignment="1">
      <alignment vertical="center"/>
    </xf>
    <xf numFmtId="0" fontId="0" fillId="0" borderId="20" xfId="0" applyBorder="1" applyAlignment="1">
      <alignment vertical="center"/>
    </xf>
    <xf numFmtId="0" fontId="7" fillId="0" borderId="20" xfId="0" applyFont="1" applyBorder="1" applyAlignment="1">
      <alignment horizontal="center" vertical="center"/>
    </xf>
    <xf numFmtId="0" fontId="16" fillId="4" borderId="0" xfId="0" applyFont="1" applyFill="1" applyAlignment="1">
      <alignment horizontal="left" vertical="center"/>
    </xf>
    <xf numFmtId="0" fontId="0" fillId="0" borderId="4" xfId="0" applyBorder="1" applyAlignment="1">
      <alignment horizontal="center" vertical="center" wrapText="1"/>
    </xf>
    <xf numFmtId="0" fontId="9" fillId="4" borderId="21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0" fontId="0" fillId="0" borderId="10" xfId="0" applyBorder="1" applyAlignment="1">
      <alignment vertical="center"/>
    </xf>
    <xf numFmtId="167" fontId="21" fillId="0" borderId="6" xfId="0" applyNumberFormat="1" applyFont="1" applyBorder="1"/>
    <xf numFmtId="167" fontId="21" fillId="0" borderId="11" xfId="0" applyNumberFormat="1" applyFont="1" applyBorder="1"/>
    <xf numFmtId="166" fontId="22" fillId="0" borderId="0" xfId="0" applyNumberFormat="1" applyFont="1" applyAlignment="1">
      <alignment vertical="center"/>
    </xf>
    <xf numFmtId="0" fontId="23" fillId="0" borderId="4" xfId="0" applyFont="1" applyBorder="1"/>
    <xf numFmtId="0" fontId="23" fillId="0" borderId="0" xfId="0" applyFont="1"/>
    <xf numFmtId="0" fontId="17" fillId="0" borderId="0" xfId="0" applyFont="1" applyAlignment="1">
      <alignment horizontal="left"/>
    </xf>
    <xf numFmtId="0" fontId="23" fillId="0" borderId="5" xfId="0" applyFont="1" applyBorder="1"/>
    <xf numFmtId="0" fontId="23" fillId="0" borderId="12" xfId="0" applyFont="1" applyBorder="1"/>
    <xf numFmtId="167" fontId="23" fillId="0" borderId="0" xfId="0" applyNumberFormat="1" applyFont="1"/>
    <xf numFmtId="167" fontId="23" fillId="0" borderId="13" xfId="0" applyNumberFormat="1" applyFont="1" applyBorder="1"/>
    <xf numFmtId="0" fontId="23" fillId="0" borderId="0" xfId="0" applyFont="1" applyAlignment="1">
      <alignment horizontal="left"/>
    </xf>
    <xf numFmtId="0" fontId="23" fillId="0" borderId="0" xfId="0" applyFont="1" applyAlignment="1">
      <alignment horizontal="center"/>
    </xf>
    <xf numFmtId="166" fontId="23" fillId="0" borderId="0" xfId="0" applyNumberFormat="1" applyFont="1" applyAlignment="1">
      <alignment vertical="center"/>
    </xf>
    <xf numFmtId="0" fontId="18" fillId="0" borderId="0" xfId="0" applyFont="1" applyAlignment="1">
      <alignment horizontal="left"/>
    </xf>
    <xf numFmtId="0" fontId="0" fillId="0" borderId="20" xfId="0" applyBorder="1" applyAlignment="1">
      <alignment horizontal="center" vertical="center"/>
    </xf>
    <xf numFmtId="49" fontId="0" fillId="0" borderId="20" xfId="0" applyNumberFormat="1" applyBorder="1" applyAlignment="1">
      <alignment horizontal="left" vertical="center" wrapText="1"/>
    </xf>
    <xf numFmtId="0" fontId="0" fillId="0" borderId="20" xfId="0" applyBorder="1" applyAlignment="1">
      <alignment horizontal="center" vertical="center" wrapText="1"/>
    </xf>
    <xf numFmtId="166" fontId="0" fillId="0" borderId="20" xfId="0" applyNumberFormat="1" applyBorder="1" applyAlignment="1">
      <alignment vertical="center"/>
    </xf>
    <xf numFmtId="0" fontId="12" fillId="0" borderId="20" xfId="0" applyFont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167" fontId="12" fillId="0" borderId="0" xfId="0" applyNumberFormat="1" applyFont="1" applyAlignment="1">
      <alignment vertical="center"/>
    </xf>
    <xf numFmtId="167" fontId="12" fillId="0" borderId="13" xfId="0" applyNumberFormat="1" applyFont="1" applyBorder="1" applyAlignment="1">
      <alignment vertical="center"/>
    </xf>
    <xf numFmtId="4" fontId="0" fillId="0" borderId="0" xfId="0" applyNumberFormat="1" applyAlignment="1">
      <alignment vertical="center"/>
    </xf>
    <xf numFmtId="166" fontId="0" fillId="0" borderId="0" xfId="0" applyNumberFormat="1" applyAlignment="1">
      <alignment vertical="center"/>
    </xf>
    <xf numFmtId="0" fontId="24" fillId="0" borderId="20" xfId="0" applyFont="1" applyBorder="1" applyAlignment="1">
      <alignment horizontal="center" vertical="center"/>
    </xf>
    <xf numFmtId="49" fontId="24" fillId="0" borderId="20" xfId="0" applyNumberFormat="1" applyFont="1" applyBorder="1" applyAlignment="1">
      <alignment horizontal="left" vertical="center" wrapText="1"/>
    </xf>
    <xf numFmtId="0" fontId="24" fillId="0" borderId="20" xfId="0" applyFont="1" applyBorder="1" applyAlignment="1">
      <alignment horizontal="center" vertical="center" wrapText="1"/>
    </xf>
    <xf numFmtId="166" fontId="24" fillId="0" borderId="20" xfId="0" applyNumberFormat="1" applyFont="1" applyBorder="1" applyAlignment="1">
      <alignment vertical="center"/>
    </xf>
    <xf numFmtId="0" fontId="12" fillId="0" borderId="15" xfId="0" applyFont="1" applyBorder="1" applyAlignment="1">
      <alignment horizontal="center" vertical="center"/>
    </xf>
    <xf numFmtId="167" fontId="12" fillId="0" borderId="15" xfId="0" applyNumberFormat="1" applyFont="1" applyBorder="1" applyAlignment="1">
      <alignment vertical="center"/>
    </xf>
    <xf numFmtId="167" fontId="12" fillId="0" borderId="16" xfId="0" applyNumberFormat="1" applyFont="1" applyBorder="1" applyAlignment="1">
      <alignment vertical="center"/>
    </xf>
    <xf numFmtId="0" fontId="25" fillId="2" borderId="0" xfId="0" applyFont="1" applyFill="1" applyAlignment="1">
      <alignment horizontal="left" vertical="center"/>
    </xf>
    <xf numFmtId="0" fontId="7" fillId="0" borderId="0" xfId="0" applyFont="1" applyAlignment="1">
      <alignment horizontal="left" vertical="top"/>
    </xf>
    <xf numFmtId="0" fontId="0" fillId="0" borderId="24" xfId="0" applyBorder="1"/>
    <xf numFmtId="0" fontId="11" fillId="0" borderId="25" xfId="0" applyFont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12" fillId="0" borderId="4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5" xfId="0" applyFont="1" applyBorder="1" applyAlignment="1">
      <alignment vertical="center"/>
    </xf>
    <xf numFmtId="0" fontId="0" fillId="5" borderId="0" xfId="0" applyFill="1" applyAlignment="1">
      <alignment vertical="center"/>
    </xf>
    <xf numFmtId="0" fontId="8" fillId="5" borderId="7" xfId="0" applyFont="1" applyFill="1" applyBorder="1" applyAlignment="1">
      <alignment horizontal="left" vertical="center"/>
    </xf>
    <xf numFmtId="0" fontId="0" fillId="5" borderId="8" xfId="0" applyFill="1" applyBorder="1" applyAlignment="1">
      <alignment vertical="center"/>
    </xf>
    <xf numFmtId="0" fontId="8" fillId="5" borderId="8" xfId="0" applyFont="1" applyFill="1" applyBorder="1" applyAlignment="1">
      <alignment horizontal="center" vertical="center"/>
    </xf>
    <xf numFmtId="0" fontId="9" fillId="0" borderId="4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8" fillId="0" borderId="4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8" fillId="0" borderId="5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28" fillId="0" borderId="0" xfId="1" applyFont="1" applyAlignment="1">
      <alignment horizontal="center" vertical="center"/>
    </xf>
    <xf numFmtId="0" fontId="29" fillId="0" borderId="4" xfId="0" applyFont="1" applyBorder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29" fillId="0" borderId="5" xfId="0" applyFont="1" applyBorder="1" applyAlignment="1">
      <alignment vertical="center"/>
    </xf>
    <xf numFmtId="0" fontId="29" fillId="0" borderId="0" xfId="0" applyFont="1" applyAlignment="1">
      <alignment vertical="center"/>
    </xf>
    <xf numFmtId="0" fontId="34" fillId="0" borderId="20" xfId="0" applyFont="1" applyBorder="1" applyAlignment="1">
      <alignment horizontal="left" vertical="center"/>
    </xf>
    <xf numFmtId="0" fontId="34" fillId="0" borderId="0" xfId="0" applyFont="1" applyAlignment="1">
      <alignment horizontal="center" vertical="center"/>
    </xf>
    <xf numFmtId="167" fontId="34" fillId="0" borderId="0" xfId="0" applyNumberFormat="1" applyFont="1" applyAlignment="1">
      <alignment vertical="center"/>
    </xf>
    <xf numFmtId="167" fontId="34" fillId="0" borderId="13" xfId="0" applyNumberFormat="1" applyFont="1" applyBorder="1" applyAlignment="1">
      <alignment vertical="center"/>
    </xf>
    <xf numFmtId="0" fontId="35" fillId="0" borderId="20" xfId="0" applyFont="1" applyBorder="1" applyAlignment="1">
      <alignment horizontal="center" vertical="center"/>
    </xf>
    <xf numFmtId="49" fontId="35" fillId="0" borderId="20" xfId="0" applyNumberFormat="1" applyFont="1" applyBorder="1" applyAlignment="1">
      <alignment horizontal="left" vertical="center" wrapText="1"/>
    </xf>
    <xf numFmtId="0" fontId="35" fillId="0" borderId="20" xfId="0" applyFont="1" applyBorder="1" applyAlignment="1">
      <alignment horizontal="center" vertical="center" wrapText="1"/>
    </xf>
    <xf numFmtId="166" fontId="35" fillId="0" borderId="20" xfId="0" applyNumberFormat="1" applyFont="1" applyBorder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0" fontId="5" fillId="3" borderId="0" xfId="0" applyFont="1" applyFill="1" applyAlignment="1">
      <alignment horizontal="center" vertical="center"/>
    </xf>
    <xf numFmtId="0" fontId="0" fillId="0" borderId="0" xfId="0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14" fontId="9" fillId="0" borderId="0" xfId="0" applyNumberFormat="1" applyFont="1" applyAlignment="1">
      <alignment horizontal="left" vertical="center"/>
    </xf>
    <xf numFmtId="14" fontId="9" fillId="0" borderId="5" xfId="0" applyNumberFormat="1" applyFont="1" applyBorder="1" applyAlignment="1">
      <alignment horizontal="left" vertical="center"/>
    </xf>
    <xf numFmtId="0" fontId="11" fillId="0" borderId="0" xfId="0" applyFont="1" applyAlignment="1">
      <alignment horizontal="center" vertical="top" wrapText="1"/>
    </xf>
    <xf numFmtId="4" fontId="26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165" fontId="12" fillId="0" borderId="0" xfId="0" applyNumberFormat="1" applyFont="1" applyAlignment="1">
      <alignment vertical="center"/>
    </xf>
    <xf numFmtId="4" fontId="1" fillId="0" borderId="0" xfId="0" applyNumberFormat="1" applyFont="1" applyAlignment="1">
      <alignment vertical="center"/>
    </xf>
    <xf numFmtId="4" fontId="11" fillId="0" borderId="25" xfId="0" applyNumberFormat="1" applyFont="1" applyBorder="1" applyAlignment="1">
      <alignment vertical="center"/>
    </xf>
    <xf numFmtId="0" fontId="0" fillId="0" borderId="25" xfId="0" applyBorder="1" applyAlignment="1">
      <alignment vertical="center"/>
    </xf>
    <xf numFmtId="14" fontId="9" fillId="0" borderId="0" xfId="0" applyNumberFormat="1" applyFont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8" fillId="5" borderId="8" xfId="0" applyFont="1" applyFill="1" applyBorder="1" applyAlignment="1">
      <alignment horizontal="left" vertical="center"/>
    </xf>
    <xf numFmtId="0" fontId="0" fillId="5" borderId="8" xfId="0" applyFill="1" applyBorder="1" applyAlignment="1">
      <alignment vertical="center"/>
    </xf>
    <xf numFmtId="4" fontId="8" fillId="5" borderId="8" xfId="0" applyNumberFormat="1" applyFont="1" applyFill="1" applyBorder="1" applyAlignment="1">
      <alignment vertical="center"/>
    </xf>
    <xf numFmtId="0" fontId="0" fillId="5" borderId="9" xfId="0" applyFill="1" applyBorder="1" applyAlignment="1">
      <alignment vertical="center"/>
    </xf>
    <xf numFmtId="0" fontId="11" fillId="0" borderId="0" xfId="0" applyFont="1" applyAlignment="1">
      <alignment horizontal="center" vertical="center" wrapText="1"/>
    </xf>
    <xf numFmtId="0" fontId="30" fillId="0" borderId="0" xfId="0" applyFont="1" applyAlignment="1">
      <alignment horizontal="left" vertical="center" wrapText="1"/>
    </xf>
    <xf numFmtId="0" fontId="33" fillId="0" borderId="0" xfId="0" applyFont="1" applyAlignment="1">
      <alignment horizontal="left" vertical="center" wrapText="1"/>
    </xf>
    <xf numFmtId="0" fontId="9" fillId="4" borderId="8" xfId="0" applyFont="1" applyFill="1" applyBorder="1" applyAlignment="1">
      <alignment horizontal="center" vertical="center"/>
    </xf>
    <xf numFmtId="0" fontId="9" fillId="4" borderId="9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left" vertical="center"/>
    </xf>
    <xf numFmtId="4" fontId="16" fillId="0" borderId="0" xfId="0" applyNumberFormat="1" applyFont="1" applyAlignment="1">
      <alignment horizontal="center" vertical="center"/>
    </xf>
    <xf numFmtId="4" fontId="16" fillId="4" borderId="0" xfId="0" applyNumberFormat="1" applyFont="1" applyFill="1" applyAlignment="1">
      <alignment horizontal="center" vertical="center"/>
    </xf>
    <xf numFmtId="4" fontId="31" fillId="0" borderId="0" xfId="0" applyNumberFormat="1" applyFont="1" applyAlignment="1">
      <alignment horizontal="center" vertical="center"/>
    </xf>
    <xf numFmtId="0" fontId="4" fillId="2" borderId="0" xfId="1" applyFont="1" applyFill="1" applyAlignment="1">
      <alignment horizontal="center" vertical="center"/>
    </xf>
    <xf numFmtId="0" fontId="32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 vertical="top" wrapText="1"/>
    </xf>
    <xf numFmtId="0" fontId="0" fillId="0" borderId="0" xfId="0" applyAlignment="1">
      <alignment vertical="center"/>
    </xf>
    <xf numFmtId="4" fontId="12" fillId="0" borderId="0" xfId="0" applyNumberFormat="1" applyFont="1" applyAlignment="1">
      <alignment vertical="center"/>
    </xf>
    <xf numFmtId="4" fontId="8" fillId="4" borderId="8" xfId="0" applyNumberFormat="1" applyFont="1" applyFill="1" applyBorder="1" applyAlignment="1">
      <alignment vertical="center"/>
    </xf>
    <xf numFmtId="4" fontId="8" fillId="4" borderId="9" xfId="0" applyNumberFormat="1" applyFont="1" applyFill="1" applyBorder="1" applyAlignment="1">
      <alignment vertical="center"/>
    </xf>
    <xf numFmtId="4" fontId="11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7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8" fillId="0" borderId="0" xfId="0" applyNumberFormat="1" applyFont="1" applyAlignment="1">
      <alignment vertical="center"/>
    </xf>
    <xf numFmtId="0" fontId="18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9" fillId="4" borderId="0" xfId="0" applyFont="1" applyFill="1" applyAlignment="1">
      <alignment horizontal="center" vertical="center"/>
    </xf>
    <xf numFmtId="0" fontId="0" fillId="4" borderId="0" xfId="0" applyFill="1" applyAlignment="1">
      <alignment vertical="center"/>
    </xf>
    <xf numFmtId="4" fontId="19" fillId="0" borderId="0" xfId="0" applyNumberFormat="1" applyFont="1" applyAlignment="1">
      <alignment vertical="center"/>
    </xf>
    <xf numFmtId="4" fontId="16" fillId="4" borderId="0" xfId="0" applyNumberFormat="1" applyFont="1" applyFill="1" applyAlignment="1">
      <alignment vertical="center"/>
    </xf>
    <xf numFmtId="166" fontId="16" fillId="0" borderId="6" xfId="0" applyNumberFormat="1" applyFont="1" applyBorder="1"/>
    <xf numFmtId="166" fontId="8" fillId="0" borderId="6" xfId="0" applyNumberFormat="1" applyFont="1" applyBorder="1" applyAlignment="1">
      <alignment vertical="center"/>
    </xf>
    <xf numFmtId="166" fontId="17" fillId="0" borderId="0" xfId="0" applyNumberFormat="1" applyFont="1"/>
    <xf numFmtId="166" fontId="17" fillId="0" borderId="0" xfId="0" applyNumberFormat="1" applyFont="1" applyAlignment="1">
      <alignment vertical="center"/>
    </xf>
    <xf numFmtId="166" fontId="18" fillId="0" borderId="15" xfId="0" applyNumberFormat="1" applyFont="1" applyBorder="1"/>
    <xf numFmtId="166" fontId="18" fillId="0" borderId="15" xfId="0" applyNumberFormat="1" applyFont="1" applyBorder="1" applyAlignment="1">
      <alignment vertical="center"/>
    </xf>
    <xf numFmtId="0" fontId="0" fillId="0" borderId="20" xfId="0" applyBorder="1" applyAlignment="1">
      <alignment horizontal="left" vertical="center" wrapText="1"/>
    </xf>
    <xf numFmtId="166" fontId="0" fillId="0" borderId="20" xfId="0" applyNumberFormat="1" applyBorder="1" applyAlignment="1">
      <alignment vertical="center"/>
    </xf>
    <xf numFmtId="0" fontId="9" fillId="4" borderId="22" xfId="0" applyFont="1" applyFill="1" applyBorder="1" applyAlignment="1">
      <alignment horizontal="center" vertical="center" wrapText="1"/>
    </xf>
    <xf numFmtId="0" fontId="20" fillId="4" borderId="22" xfId="0" applyFont="1" applyFill="1" applyBorder="1" applyAlignment="1">
      <alignment horizontal="center" vertical="center" wrapText="1"/>
    </xf>
    <xf numFmtId="0" fontId="9" fillId="4" borderId="23" xfId="0" applyFont="1" applyFill="1" applyBorder="1" applyAlignment="1">
      <alignment horizontal="center" vertical="center" wrapText="1"/>
    </xf>
    <xf numFmtId="166" fontId="18" fillId="0" borderId="22" xfId="0" applyNumberFormat="1" applyFont="1" applyBorder="1"/>
    <xf numFmtId="166" fontId="18" fillId="0" borderId="22" xfId="0" applyNumberFormat="1" applyFont="1" applyBorder="1" applyAlignment="1">
      <alignment vertical="center"/>
    </xf>
    <xf numFmtId="166" fontId="17" fillId="0" borderId="6" xfId="0" applyNumberFormat="1" applyFont="1" applyBorder="1"/>
    <xf numFmtId="166" fontId="17" fillId="0" borderId="6" xfId="0" applyNumberFormat="1" applyFont="1" applyBorder="1" applyAlignment="1">
      <alignment vertical="center"/>
    </xf>
    <xf numFmtId="0" fontId="24" fillId="0" borderId="20" xfId="0" applyFont="1" applyBorder="1" applyAlignment="1">
      <alignment horizontal="left" vertical="center" wrapText="1"/>
    </xf>
    <xf numFmtId="166" fontId="24" fillId="0" borderId="20" xfId="0" applyNumberFormat="1" applyFont="1" applyBorder="1" applyAlignment="1">
      <alignment vertical="center"/>
    </xf>
    <xf numFmtId="166" fontId="17" fillId="0" borderId="22" xfId="0" applyNumberFormat="1" applyFont="1" applyBorder="1"/>
    <xf numFmtId="166" fontId="17" fillId="0" borderId="22" xfId="0" applyNumberFormat="1" applyFont="1" applyBorder="1" applyAlignment="1">
      <alignment vertical="center"/>
    </xf>
    <xf numFmtId="0" fontId="35" fillId="0" borderId="20" xfId="0" applyFont="1" applyBorder="1" applyAlignment="1">
      <alignment horizontal="left" vertical="center" wrapText="1"/>
    </xf>
    <xf numFmtId="166" fontId="35" fillId="0" borderId="20" xfId="0" applyNumberFormat="1" applyFont="1" applyBorder="1" applyAlignment="1">
      <alignment vertical="center"/>
    </xf>
    <xf numFmtId="166" fontId="0" fillId="0" borderId="21" xfId="0" applyNumberFormat="1" applyBorder="1" applyAlignment="1">
      <alignment vertical="center"/>
    </xf>
    <xf numFmtId="166" fontId="0" fillId="0" borderId="22" xfId="0" applyNumberFormat="1" applyBorder="1" applyAlignment="1">
      <alignment vertical="center"/>
    </xf>
    <xf numFmtId="166" fontId="0" fillId="0" borderId="23" xfId="0" applyNumberForma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166" fontId="24" fillId="0" borderId="22" xfId="0" applyNumberFormat="1" applyFont="1" applyBorder="1" applyAlignment="1">
      <alignment vertical="center"/>
    </xf>
    <xf numFmtId="166" fontId="24" fillId="0" borderId="23" xfId="0" applyNumberFormat="1" applyFont="1" applyBorder="1" applyAlignment="1">
      <alignment vertical="center"/>
    </xf>
    <xf numFmtId="0" fontId="0" fillId="0" borderId="21" xfId="0" applyBorder="1" applyAlignment="1">
      <alignment horizontal="left" vertical="center" wrapText="1"/>
    </xf>
    <xf numFmtId="0" fontId="0" fillId="0" borderId="22" xfId="0" applyBorder="1" applyAlignment="1">
      <alignment horizontal="left" vertical="center" wrapText="1"/>
    </xf>
    <xf numFmtId="0" fontId="0" fillId="0" borderId="23" xfId="0" applyBorder="1" applyAlignment="1">
      <alignment horizontal="left" vertical="center" wrapText="1"/>
    </xf>
    <xf numFmtId="0" fontId="24" fillId="0" borderId="21" xfId="0" applyFont="1" applyBorder="1" applyAlignment="1">
      <alignment horizontal="left" vertical="center" wrapText="1"/>
    </xf>
    <xf numFmtId="0" fontId="24" fillId="0" borderId="22" xfId="0" applyFont="1" applyBorder="1" applyAlignment="1">
      <alignment horizontal="left" vertical="center" wrapText="1"/>
    </xf>
    <xf numFmtId="0" fontId="24" fillId="0" borderId="23" xfId="0" applyFont="1" applyBorder="1" applyAlignment="1">
      <alignment horizontal="left" vertical="center" wrapText="1"/>
    </xf>
    <xf numFmtId="0" fontId="9" fillId="0" borderId="0" xfId="0" applyFont="1" applyBorder="1" applyAlignment="1" applyProtection="1">
      <alignment horizontal="left" vertical="center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hlozny/AppData/Local/Temp/projekty%20Klaudi/Projekt%20skolske%20ucebne/U&#269;ebne%20Dvory/Prilohy%20k%20ZoNFP/29-03052017%20-%20Moderniz&#225;cia%20odborn&#253;ch%20u&#269;ebn&#237;%20a%20obnova%20&#353;kolskej%20kni&#382;nice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Rekapitulácia stavby"/>
      <sheetName val="1 - Stavebné práce HSV a PSV"/>
      <sheetName val="2 - Fyz. učebňa-zdravotec..."/>
      <sheetName val="3 - Fyz. učebňa-elektroin..."/>
      <sheetName val="4 - Knižnica-elektroinšta..."/>
    </sheetNames>
    <sheetDataSet>
      <sheetData sheetId="0" refreshError="1">
        <row r="6">
          <cell r="I6">
            <v>0</v>
          </cell>
        </row>
        <row r="13">
          <cell r="AN13" t="str">
            <v/>
          </cell>
        </row>
        <row r="14">
          <cell r="E14" t="str">
            <v xml:space="preserve"> </v>
          </cell>
          <cell r="AN14" t="str">
            <v/>
          </cell>
        </row>
        <row r="16">
          <cell r="AN16" t="str">
            <v/>
          </cell>
        </row>
        <row r="17">
          <cell r="AN17" t="str">
            <v/>
          </cell>
        </row>
        <row r="19">
          <cell r="AN19" t="str">
            <v/>
          </cell>
        </row>
        <row r="20">
          <cell r="AN20" t="str">
            <v/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F98"/>
  <sheetViews>
    <sheetView tabSelected="1" workbookViewId="0">
      <selection activeCell="J5" sqref="J5"/>
    </sheetView>
  </sheetViews>
  <sheetFormatPr defaultRowHeight="15"/>
  <cols>
    <col min="1" max="1" width="2.5703125" customWidth="1"/>
    <col min="2" max="2" width="2.85546875" customWidth="1"/>
    <col min="3" max="3" width="3.5703125" customWidth="1"/>
    <col min="4" max="33" width="2.140625" customWidth="1"/>
    <col min="34" max="34" width="2.85546875" customWidth="1"/>
    <col min="35" max="37" width="2.140625" customWidth="1"/>
    <col min="38" max="38" width="7.140625" customWidth="1"/>
    <col min="39" max="39" width="2.140625" customWidth="1"/>
    <col min="40" max="40" width="4.140625" customWidth="1"/>
    <col min="41" max="41" width="1.7109375" customWidth="1"/>
    <col min="42" max="42" width="6.28515625" customWidth="1"/>
    <col min="43" max="43" width="1.42578125" customWidth="1"/>
    <col min="44" max="44" width="11.7109375" customWidth="1"/>
    <col min="45" max="45" width="57" customWidth="1"/>
  </cols>
  <sheetData>
    <row r="1" spans="1:58">
      <c r="A1" s="98" t="s">
        <v>244</v>
      </c>
      <c r="B1" s="2"/>
      <c r="C1" s="2"/>
      <c r="D1" s="3" t="s">
        <v>0</v>
      </c>
      <c r="E1" s="2"/>
      <c r="F1" s="2"/>
      <c r="G1" s="2"/>
      <c r="H1" s="2"/>
      <c r="I1" s="2"/>
      <c r="J1" s="2"/>
      <c r="K1" s="4" t="s">
        <v>245</v>
      </c>
      <c r="L1" s="4"/>
      <c r="M1" s="4"/>
      <c r="N1" s="4"/>
      <c r="O1" s="4"/>
      <c r="P1" s="4"/>
      <c r="Q1" s="4"/>
      <c r="R1" s="4"/>
      <c r="S1" s="4"/>
      <c r="T1" s="2"/>
      <c r="U1" s="2"/>
      <c r="V1" s="2"/>
      <c r="W1" s="4" t="s">
        <v>246</v>
      </c>
      <c r="X1" s="4"/>
      <c r="Y1" s="4"/>
      <c r="Z1" s="4"/>
      <c r="AA1" s="4"/>
      <c r="AB1" s="4"/>
      <c r="AC1" s="4"/>
      <c r="AD1" s="4"/>
      <c r="AE1" s="4"/>
      <c r="AF1" s="4"/>
      <c r="AG1" s="2"/>
      <c r="AH1" s="2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>
      <c r="C2" s="133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R2" s="134"/>
      <c r="S2" s="134"/>
      <c r="T2" s="134"/>
      <c r="U2" s="134"/>
      <c r="V2" s="134"/>
      <c r="W2" s="134"/>
      <c r="X2" s="134"/>
      <c r="Y2" s="134"/>
      <c r="Z2" s="134"/>
      <c r="AA2" s="134"/>
      <c r="AB2" s="134"/>
      <c r="AC2" s="134"/>
      <c r="AD2" s="134"/>
      <c r="AE2" s="134"/>
      <c r="AF2" s="134"/>
      <c r="AG2" s="134"/>
      <c r="AH2" s="134"/>
      <c r="AI2" s="134"/>
      <c r="AJ2" s="134"/>
      <c r="AK2" s="134"/>
      <c r="AL2" s="134"/>
      <c r="AM2" s="134"/>
      <c r="AN2" s="134"/>
      <c r="AO2" s="134"/>
      <c r="AP2" s="134"/>
      <c r="AR2" s="135" t="s">
        <v>7</v>
      </c>
      <c r="AS2" s="136"/>
    </row>
    <row r="3" spans="1:58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8"/>
    </row>
    <row r="4" spans="1:58" ht="21">
      <c r="B4" s="9"/>
      <c r="C4" s="137" t="s">
        <v>247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0"/>
    </row>
    <row r="5" spans="1:58">
      <c r="B5" s="9"/>
      <c r="D5" s="99" t="s">
        <v>248</v>
      </c>
      <c r="K5" s="139"/>
      <c r="L5" s="136"/>
      <c r="M5" s="136"/>
      <c r="N5" s="136"/>
      <c r="O5" s="136"/>
      <c r="P5" s="136"/>
      <c r="Q5" s="136"/>
      <c r="R5" s="136"/>
      <c r="S5" s="136"/>
      <c r="T5" s="136"/>
      <c r="U5" s="136"/>
      <c r="V5" s="136"/>
      <c r="W5" s="136"/>
      <c r="X5" s="136"/>
      <c r="Y5" s="136"/>
      <c r="Z5" s="136"/>
      <c r="AA5" s="136"/>
      <c r="AB5" s="136"/>
      <c r="AC5" s="136"/>
      <c r="AD5" s="136"/>
      <c r="AE5" s="136"/>
      <c r="AF5" s="136"/>
      <c r="AG5" s="136"/>
      <c r="AH5" s="136"/>
      <c r="AI5" s="136"/>
      <c r="AJ5" s="136"/>
      <c r="AK5" s="136"/>
      <c r="AL5" s="136"/>
      <c r="AM5" s="136"/>
      <c r="AN5" s="136"/>
      <c r="AO5" s="136"/>
      <c r="AQ5" s="10"/>
    </row>
    <row r="6" spans="1:58" ht="18" customHeight="1">
      <c r="B6" s="9"/>
      <c r="D6" s="15" t="s">
        <v>13</v>
      </c>
      <c r="I6" s="142" t="s">
        <v>469</v>
      </c>
      <c r="J6" s="142"/>
      <c r="K6" s="142"/>
      <c r="L6" s="142"/>
      <c r="M6" s="142"/>
      <c r="N6" s="142"/>
      <c r="O6" s="142"/>
      <c r="P6" s="142"/>
      <c r="Q6" s="142"/>
      <c r="R6" s="142"/>
      <c r="S6" s="142"/>
      <c r="T6" s="142"/>
      <c r="U6" s="142"/>
      <c r="V6" s="142"/>
      <c r="W6" s="142"/>
      <c r="X6" s="142"/>
      <c r="Y6" s="142"/>
      <c r="Z6" s="142"/>
      <c r="AA6" s="142"/>
      <c r="AB6" s="142"/>
      <c r="AC6" s="142"/>
      <c r="AD6" s="142"/>
      <c r="AE6" s="142"/>
      <c r="AF6" s="142"/>
      <c r="AG6" s="142"/>
      <c r="AH6" s="142"/>
      <c r="AI6" s="142"/>
      <c r="AJ6" s="142"/>
      <c r="AK6" s="142"/>
      <c r="AL6" s="142"/>
      <c r="AM6" s="142"/>
      <c r="AN6" s="142"/>
      <c r="AO6" s="142"/>
      <c r="AP6" s="142"/>
      <c r="AQ6" s="10"/>
    </row>
    <row r="7" spans="1:58">
      <c r="B7" s="9"/>
      <c r="D7" s="12" t="s">
        <v>15</v>
      </c>
      <c r="K7" s="17" t="s">
        <v>16</v>
      </c>
      <c r="AK7" s="12" t="s">
        <v>17</v>
      </c>
      <c r="AN7" s="17" t="s">
        <v>16</v>
      </c>
      <c r="AQ7" s="10"/>
    </row>
    <row r="8" spans="1:58">
      <c r="B8" s="9"/>
      <c r="D8" s="12" t="s">
        <v>18</v>
      </c>
      <c r="K8" s="17" t="s">
        <v>470</v>
      </c>
      <c r="AK8" s="12" t="s">
        <v>19</v>
      </c>
      <c r="AN8" s="140"/>
      <c r="AO8" s="140"/>
      <c r="AP8" s="140"/>
      <c r="AQ8" s="141"/>
    </row>
    <row r="9" spans="1:58">
      <c r="B9" s="9"/>
      <c r="AQ9" s="10"/>
    </row>
    <row r="10" spans="1:58">
      <c r="B10" s="9"/>
      <c r="D10" s="12" t="s">
        <v>20</v>
      </c>
      <c r="AK10" s="12" t="s">
        <v>21</v>
      </c>
      <c r="AN10" s="17" t="s">
        <v>16</v>
      </c>
      <c r="AQ10" s="10"/>
    </row>
    <row r="11" spans="1:58">
      <c r="B11" s="9"/>
      <c r="E11" s="17" t="s">
        <v>471</v>
      </c>
      <c r="AK11" s="12" t="s">
        <v>22</v>
      </c>
      <c r="AN11" s="17" t="s">
        <v>16</v>
      </c>
      <c r="AQ11" s="10"/>
    </row>
    <row r="12" spans="1:58">
      <c r="B12" s="9"/>
      <c r="AQ12" s="10"/>
    </row>
    <row r="13" spans="1:58">
      <c r="B13" s="9"/>
      <c r="D13" s="12" t="s">
        <v>23</v>
      </c>
      <c r="AK13" s="12" t="s">
        <v>21</v>
      </c>
      <c r="AN13" s="17" t="s">
        <v>16</v>
      </c>
      <c r="AQ13" s="10"/>
    </row>
    <row r="14" spans="1:58">
      <c r="B14" s="9"/>
      <c r="E14" s="17" t="s">
        <v>230</v>
      </c>
      <c r="AK14" s="12" t="s">
        <v>22</v>
      </c>
      <c r="AN14" s="17" t="s">
        <v>16</v>
      </c>
      <c r="AQ14" s="10"/>
    </row>
    <row r="15" spans="1:58">
      <c r="B15" s="9"/>
      <c r="AQ15" s="10"/>
    </row>
    <row r="16" spans="1:58">
      <c r="B16" s="9"/>
      <c r="D16" s="12" t="s">
        <v>24</v>
      </c>
      <c r="AK16" s="12" t="s">
        <v>21</v>
      </c>
      <c r="AN16" s="17" t="s">
        <v>16</v>
      </c>
      <c r="AQ16" s="10"/>
    </row>
    <row r="17" spans="2:43">
      <c r="B17" s="9"/>
      <c r="E17" s="220" t="s">
        <v>478</v>
      </c>
      <c r="AK17" s="12" t="s">
        <v>22</v>
      </c>
      <c r="AN17" s="17" t="s">
        <v>16</v>
      </c>
      <c r="AQ17" s="10"/>
    </row>
    <row r="18" spans="2:43">
      <c r="B18" s="9"/>
      <c r="AQ18" s="10"/>
    </row>
    <row r="19" spans="2:43">
      <c r="B19" s="9"/>
      <c r="D19" s="12" t="s">
        <v>25</v>
      </c>
      <c r="AK19" s="12" t="s">
        <v>21</v>
      </c>
      <c r="AN19" s="17" t="s">
        <v>16</v>
      </c>
      <c r="AQ19" s="10"/>
    </row>
    <row r="20" spans="2:43">
      <c r="B20" s="9"/>
      <c r="E20" s="220" t="s">
        <v>478</v>
      </c>
      <c r="AK20" s="12" t="s">
        <v>22</v>
      </c>
      <c r="AN20" s="17" t="s">
        <v>16</v>
      </c>
      <c r="AQ20" s="10"/>
    </row>
    <row r="21" spans="2:43">
      <c r="B21" s="9"/>
      <c r="AQ21" s="10"/>
    </row>
    <row r="22" spans="2:43">
      <c r="B22" s="9"/>
      <c r="D22" s="12" t="s">
        <v>26</v>
      </c>
      <c r="AQ22" s="10"/>
    </row>
    <row r="23" spans="2:43">
      <c r="B23" s="9"/>
      <c r="E23" s="132" t="s">
        <v>16</v>
      </c>
      <c r="F23" s="132"/>
      <c r="G23" s="132"/>
      <c r="H23" s="132"/>
      <c r="I23" s="132"/>
      <c r="J23" s="132"/>
      <c r="K23" s="132"/>
      <c r="L23" s="132"/>
      <c r="M23" s="132"/>
      <c r="N23" s="132"/>
      <c r="O23" s="132"/>
      <c r="P23" s="132"/>
      <c r="Q23" s="132"/>
      <c r="R23" s="132"/>
      <c r="S23" s="132"/>
      <c r="T23" s="132"/>
      <c r="U23" s="132"/>
      <c r="V23" s="132"/>
      <c r="W23" s="132"/>
      <c r="X23" s="132"/>
      <c r="Y23" s="132"/>
      <c r="Z23" s="132"/>
      <c r="AA23" s="132"/>
      <c r="AB23" s="132"/>
      <c r="AC23" s="132"/>
      <c r="AD23" s="132"/>
      <c r="AE23" s="132"/>
      <c r="AF23" s="132"/>
      <c r="AG23" s="132"/>
      <c r="AH23" s="132"/>
      <c r="AI23" s="132"/>
      <c r="AJ23" s="132"/>
      <c r="AK23" s="132"/>
      <c r="AL23" s="132"/>
      <c r="AM23" s="132"/>
      <c r="AN23" s="132"/>
      <c r="AQ23" s="10"/>
    </row>
    <row r="24" spans="2:43">
      <c r="B24" s="9"/>
      <c r="AQ24" s="10"/>
    </row>
    <row r="25" spans="2:43">
      <c r="B25" s="9"/>
      <c r="D25" s="100"/>
      <c r="E25" s="100"/>
      <c r="F25" s="100"/>
      <c r="G25" s="100"/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Q25" s="10"/>
    </row>
    <row r="26" spans="2:43">
      <c r="B26" s="9"/>
      <c r="D26" s="20" t="s">
        <v>249</v>
      </c>
      <c r="AK26" s="146">
        <f>ROUND(AG87,2)</f>
        <v>0</v>
      </c>
      <c r="AL26" s="136"/>
      <c r="AM26" s="136"/>
      <c r="AN26" s="136"/>
      <c r="AO26" s="136"/>
      <c r="AQ26" s="10"/>
    </row>
    <row r="27" spans="2:43">
      <c r="B27" s="9"/>
      <c r="D27" s="20" t="s">
        <v>250</v>
      </c>
      <c r="AK27" s="146">
        <f>ROUND(AG95,2)</f>
        <v>0</v>
      </c>
      <c r="AL27" s="146"/>
      <c r="AM27" s="146"/>
      <c r="AN27" s="146"/>
      <c r="AO27" s="146"/>
      <c r="AQ27" s="10"/>
    </row>
    <row r="28" spans="2:43" s="13" customFormat="1">
      <c r="B28" s="14"/>
      <c r="AQ28" s="16"/>
    </row>
    <row r="29" spans="2:43" s="13" customFormat="1">
      <c r="B29" s="14"/>
      <c r="D29" s="101" t="s">
        <v>29</v>
      </c>
      <c r="E29" s="102"/>
      <c r="F29" s="102"/>
      <c r="G29" s="102"/>
      <c r="H29" s="102"/>
      <c r="I29" s="102"/>
      <c r="J29" s="102"/>
      <c r="K29" s="102"/>
      <c r="L29" s="102"/>
      <c r="M29" s="102"/>
      <c r="N29" s="102"/>
      <c r="O29" s="102"/>
      <c r="P29" s="102"/>
      <c r="Q29" s="102"/>
      <c r="R29" s="102"/>
      <c r="S29" s="102"/>
      <c r="T29" s="102"/>
      <c r="U29" s="102"/>
      <c r="V29" s="102"/>
      <c r="W29" s="102"/>
      <c r="X29" s="102"/>
      <c r="Y29" s="102"/>
      <c r="Z29" s="102"/>
      <c r="AA29" s="102"/>
      <c r="AB29" s="102"/>
      <c r="AC29" s="102"/>
      <c r="AD29" s="102"/>
      <c r="AE29" s="102"/>
      <c r="AF29" s="102"/>
      <c r="AG29" s="102"/>
      <c r="AH29" s="102"/>
      <c r="AI29" s="102"/>
      <c r="AJ29" s="102"/>
      <c r="AK29" s="147">
        <f>ROUND(AK26+AK27,2)</f>
        <v>0</v>
      </c>
      <c r="AL29" s="148"/>
      <c r="AM29" s="148"/>
      <c r="AN29" s="148"/>
      <c r="AO29" s="148"/>
      <c r="AQ29" s="16"/>
    </row>
    <row r="30" spans="2:43" s="13" customFormat="1">
      <c r="B30" s="14"/>
      <c r="AQ30" s="16"/>
    </row>
    <row r="31" spans="2:43" s="104" customFormat="1" ht="13.5">
      <c r="B31" s="103"/>
      <c r="D31" s="22" t="s">
        <v>30</v>
      </c>
      <c r="F31" s="22" t="s">
        <v>31</v>
      </c>
      <c r="L31" s="145">
        <v>0.2</v>
      </c>
      <c r="M31" s="144"/>
      <c r="N31" s="144"/>
      <c r="O31" s="144"/>
      <c r="T31" s="86" t="s">
        <v>32</v>
      </c>
      <c r="W31" s="143">
        <f>AK29</f>
        <v>0</v>
      </c>
      <c r="X31" s="144"/>
      <c r="Y31" s="144"/>
      <c r="Z31" s="144"/>
      <c r="AA31" s="144"/>
      <c r="AB31" s="144"/>
      <c r="AC31" s="144"/>
      <c r="AD31" s="144"/>
      <c r="AE31" s="144"/>
      <c r="AK31" s="143">
        <f>ROUND(W31*0.2,2)+0.01</f>
        <v>0.01</v>
      </c>
      <c r="AL31" s="144"/>
      <c r="AM31" s="144"/>
      <c r="AN31" s="144"/>
      <c r="AO31" s="144"/>
      <c r="AQ31" s="105"/>
    </row>
    <row r="32" spans="2:43" s="104" customFormat="1" ht="13.5">
      <c r="B32" s="103"/>
      <c r="F32" s="22" t="s">
        <v>33</v>
      </c>
      <c r="L32" s="145">
        <v>0.2</v>
      </c>
      <c r="M32" s="144"/>
      <c r="N32" s="144"/>
      <c r="O32" s="144"/>
      <c r="T32" s="86" t="s">
        <v>32</v>
      </c>
      <c r="W32" s="143">
        <v>0</v>
      </c>
      <c r="X32" s="144"/>
      <c r="Y32" s="144"/>
      <c r="Z32" s="144"/>
      <c r="AA32" s="144"/>
      <c r="AB32" s="144"/>
      <c r="AC32" s="144"/>
      <c r="AD32" s="144"/>
      <c r="AE32" s="144"/>
      <c r="AK32" s="143">
        <v>0</v>
      </c>
      <c r="AL32" s="144"/>
      <c r="AM32" s="144"/>
      <c r="AN32" s="144"/>
      <c r="AO32" s="144"/>
      <c r="AQ32" s="105"/>
    </row>
    <row r="33" spans="2:43" s="104" customFormat="1" ht="13.5">
      <c r="B33" s="103"/>
      <c r="F33" s="22" t="s">
        <v>34</v>
      </c>
      <c r="L33" s="145">
        <v>0.2</v>
      </c>
      <c r="M33" s="144"/>
      <c r="N33" s="144"/>
      <c r="O33" s="144"/>
      <c r="T33" s="86" t="s">
        <v>32</v>
      </c>
      <c r="W33" s="143" t="e">
        <f>ROUND(#REF!+SUM(BI96),2)</f>
        <v>#REF!</v>
      </c>
      <c r="X33" s="144"/>
      <c r="Y33" s="144"/>
      <c r="Z33" s="144"/>
      <c r="AA33" s="144"/>
      <c r="AB33" s="144"/>
      <c r="AC33" s="144"/>
      <c r="AD33" s="144"/>
      <c r="AE33" s="144"/>
      <c r="AK33" s="143">
        <v>0</v>
      </c>
      <c r="AL33" s="144"/>
      <c r="AM33" s="144"/>
      <c r="AN33" s="144"/>
      <c r="AO33" s="144"/>
      <c r="AQ33" s="105"/>
    </row>
    <row r="34" spans="2:43" s="104" customFormat="1" ht="13.5">
      <c r="B34" s="103"/>
      <c r="F34" s="22" t="s">
        <v>35</v>
      </c>
      <c r="L34" s="145">
        <v>0.2</v>
      </c>
      <c r="M34" s="144"/>
      <c r="N34" s="144"/>
      <c r="O34" s="144"/>
      <c r="T34" s="86" t="s">
        <v>32</v>
      </c>
      <c r="W34" s="143" t="e">
        <f>ROUND(#REF!+SUM(BJ96),2)</f>
        <v>#REF!</v>
      </c>
      <c r="X34" s="144"/>
      <c r="Y34" s="144"/>
      <c r="Z34" s="144"/>
      <c r="AA34" s="144"/>
      <c r="AB34" s="144"/>
      <c r="AC34" s="144"/>
      <c r="AD34" s="144"/>
      <c r="AE34" s="144"/>
      <c r="AK34" s="143">
        <v>0</v>
      </c>
      <c r="AL34" s="144"/>
      <c r="AM34" s="144"/>
      <c r="AN34" s="144"/>
      <c r="AO34" s="144"/>
      <c r="AQ34" s="105"/>
    </row>
    <row r="35" spans="2:43" s="104" customFormat="1" ht="13.5">
      <c r="B35" s="103"/>
      <c r="F35" s="22" t="s">
        <v>36</v>
      </c>
      <c r="L35" s="145">
        <v>0</v>
      </c>
      <c r="M35" s="144"/>
      <c r="N35" s="144"/>
      <c r="O35" s="144"/>
      <c r="T35" s="86" t="s">
        <v>32</v>
      </c>
      <c r="W35" s="143" t="e">
        <f>ROUND(#REF!+SUM(BK96),2)</f>
        <v>#REF!</v>
      </c>
      <c r="X35" s="144"/>
      <c r="Y35" s="144"/>
      <c r="Z35" s="144"/>
      <c r="AA35" s="144"/>
      <c r="AB35" s="144"/>
      <c r="AC35" s="144"/>
      <c r="AD35" s="144"/>
      <c r="AE35" s="144"/>
      <c r="AK35" s="143">
        <v>0</v>
      </c>
      <c r="AL35" s="144"/>
      <c r="AM35" s="144"/>
      <c r="AN35" s="144"/>
      <c r="AO35" s="144"/>
      <c r="AQ35" s="105"/>
    </row>
    <row r="36" spans="2:43" s="13" customFormat="1">
      <c r="B36" s="14"/>
      <c r="AQ36" s="16"/>
    </row>
    <row r="37" spans="2:43" s="13" customFormat="1" ht="18">
      <c r="B37" s="14"/>
      <c r="C37" s="106"/>
      <c r="D37" s="107" t="s">
        <v>37</v>
      </c>
      <c r="E37" s="108"/>
      <c r="F37" s="108"/>
      <c r="G37" s="108"/>
      <c r="H37" s="108"/>
      <c r="I37" s="108"/>
      <c r="J37" s="108"/>
      <c r="K37" s="108"/>
      <c r="L37" s="108"/>
      <c r="M37" s="108"/>
      <c r="N37" s="108"/>
      <c r="O37" s="108"/>
      <c r="P37" s="108"/>
      <c r="Q37" s="108"/>
      <c r="R37" s="108"/>
      <c r="S37" s="108"/>
      <c r="T37" s="109" t="s">
        <v>38</v>
      </c>
      <c r="U37" s="108"/>
      <c r="V37" s="108"/>
      <c r="W37" s="108"/>
      <c r="X37" s="152" t="s">
        <v>39</v>
      </c>
      <c r="Y37" s="153"/>
      <c r="Z37" s="153"/>
      <c r="AA37" s="153"/>
      <c r="AB37" s="153"/>
      <c r="AC37" s="108"/>
      <c r="AD37" s="108"/>
      <c r="AE37" s="108"/>
      <c r="AF37" s="108"/>
      <c r="AG37" s="108"/>
      <c r="AH37" s="108"/>
      <c r="AI37" s="108"/>
      <c r="AJ37" s="108"/>
      <c r="AK37" s="154">
        <f>SUM(AK29:AK35)</f>
        <v>0.01</v>
      </c>
      <c r="AL37" s="153"/>
      <c r="AM37" s="153"/>
      <c r="AN37" s="153"/>
      <c r="AO37" s="155"/>
      <c r="AP37" s="106"/>
      <c r="AQ37" s="16"/>
    </row>
    <row r="38" spans="2:43" s="13" customFormat="1">
      <c r="B38" s="14"/>
      <c r="AQ38" s="16"/>
    </row>
    <row r="39" spans="2:43">
      <c r="B39" s="9"/>
      <c r="AQ39" s="10"/>
    </row>
    <row r="40" spans="2:43">
      <c r="B40" s="9"/>
      <c r="AQ40" s="10"/>
    </row>
    <row r="41" spans="2:43">
      <c r="B41" s="9"/>
      <c r="AQ41" s="10"/>
    </row>
    <row r="42" spans="2:43" hidden="1">
      <c r="B42" s="9"/>
      <c r="AQ42" s="10"/>
    </row>
    <row r="43" spans="2:43" hidden="1">
      <c r="B43" s="9"/>
      <c r="AQ43" s="10"/>
    </row>
    <row r="44" spans="2:43" hidden="1">
      <c r="B44" s="9"/>
      <c r="AQ44" s="10"/>
    </row>
    <row r="45" spans="2:43" hidden="1">
      <c r="B45" s="9"/>
      <c r="AQ45" s="10"/>
    </row>
    <row r="46" spans="2:43" hidden="1">
      <c r="B46" s="9"/>
      <c r="AQ46" s="10"/>
    </row>
    <row r="47" spans="2:43">
      <c r="B47" s="9"/>
      <c r="AQ47" s="10"/>
    </row>
    <row r="48" spans="2:43">
      <c r="B48" s="9"/>
      <c r="AQ48" s="10"/>
    </row>
    <row r="49" spans="2:43" s="13" customFormat="1">
      <c r="B49" s="14"/>
      <c r="D49" s="30" t="s">
        <v>40</v>
      </c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  <c r="W49" s="18"/>
      <c r="X49" s="18"/>
      <c r="Y49" s="18"/>
      <c r="Z49" s="31"/>
      <c r="AC49" s="30" t="s">
        <v>41</v>
      </c>
      <c r="AD49" s="18"/>
      <c r="AE49" s="18"/>
      <c r="AF49" s="18"/>
      <c r="AG49" s="18"/>
      <c r="AH49" s="18"/>
      <c r="AI49" s="18"/>
      <c r="AJ49" s="18"/>
      <c r="AK49" s="18"/>
      <c r="AL49" s="18"/>
      <c r="AM49" s="18"/>
      <c r="AN49" s="18"/>
      <c r="AO49" s="31"/>
      <c r="AQ49" s="16"/>
    </row>
    <row r="50" spans="2:43">
      <c r="B50" s="9"/>
      <c r="D50" s="32"/>
      <c r="Z50" s="33"/>
      <c r="AC50" s="32"/>
      <c r="AO50" s="33"/>
      <c r="AQ50" s="10"/>
    </row>
    <row r="51" spans="2:43" hidden="1">
      <c r="B51" s="9"/>
      <c r="D51" s="32"/>
      <c r="Z51" s="33"/>
      <c r="AC51" s="32"/>
      <c r="AO51" s="33"/>
      <c r="AQ51" s="10"/>
    </row>
    <row r="52" spans="2:43" hidden="1">
      <c r="B52" s="9"/>
      <c r="D52" s="32"/>
      <c r="Z52" s="33"/>
      <c r="AC52" s="32"/>
      <c r="AO52" s="33"/>
      <c r="AQ52" s="10"/>
    </row>
    <row r="53" spans="2:43" hidden="1">
      <c r="B53" s="9"/>
      <c r="D53" s="32"/>
      <c r="Z53" s="33"/>
      <c r="AC53" s="32"/>
      <c r="AO53" s="33"/>
      <c r="AQ53" s="10"/>
    </row>
    <row r="54" spans="2:43" hidden="1">
      <c r="B54" s="9"/>
      <c r="D54" s="32"/>
      <c r="Z54" s="33"/>
      <c r="AC54" s="32"/>
      <c r="AO54" s="33"/>
      <c r="AQ54" s="10"/>
    </row>
    <row r="55" spans="2:43" hidden="1">
      <c r="B55" s="9"/>
      <c r="D55" s="32"/>
      <c r="Z55" s="33"/>
      <c r="AC55" s="32"/>
      <c r="AO55" s="33"/>
      <c r="AQ55" s="10"/>
    </row>
    <row r="56" spans="2:43">
      <c r="B56" s="9"/>
      <c r="D56" s="32"/>
      <c r="Z56" s="33"/>
      <c r="AC56" s="32"/>
      <c r="AO56" s="33"/>
      <c r="AQ56" s="10"/>
    </row>
    <row r="57" spans="2:43">
      <c r="B57" s="9"/>
      <c r="D57" s="32"/>
      <c r="Z57" s="33"/>
      <c r="AC57" s="32"/>
      <c r="AO57" s="33"/>
      <c r="AQ57" s="10"/>
    </row>
    <row r="58" spans="2:43" s="13" customFormat="1">
      <c r="B58" s="14"/>
      <c r="D58" s="34" t="s">
        <v>42</v>
      </c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6" t="s">
        <v>43</v>
      </c>
      <c r="S58" s="35"/>
      <c r="T58" s="35"/>
      <c r="U58" s="35"/>
      <c r="V58" s="35"/>
      <c r="W58" s="35"/>
      <c r="X58" s="35"/>
      <c r="Y58" s="35"/>
      <c r="Z58" s="37"/>
      <c r="AC58" s="34" t="s">
        <v>42</v>
      </c>
      <c r="AD58" s="35"/>
      <c r="AE58" s="35"/>
      <c r="AF58" s="35"/>
      <c r="AG58" s="35"/>
      <c r="AH58" s="35"/>
      <c r="AI58" s="35"/>
      <c r="AJ58" s="35"/>
      <c r="AK58" s="35"/>
      <c r="AL58" s="35"/>
      <c r="AM58" s="36" t="s">
        <v>43</v>
      </c>
      <c r="AN58" s="35"/>
      <c r="AO58" s="37"/>
      <c r="AQ58" s="16"/>
    </row>
    <row r="59" spans="2:43">
      <c r="B59" s="9"/>
      <c r="AQ59" s="10"/>
    </row>
    <row r="60" spans="2:43" s="13" customFormat="1">
      <c r="B60" s="14"/>
      <c r="D60" s="30" t="s">
        <v>44</v>
      </c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31"/>
      <c r="AC60" s="30" t="s">
        <v>45</v>
      </c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31"/>
      <c r="AQ60" s="16"/>
    </row>
    <row r="61" spans="2:43">
      <c r="B61" s="9"/>
      <c r="D61" s="32"/>
      <c r="Z61" s="33"/>
      <c r="AC61" s="32"/>
      <c r="AO61" s="33"/>
      <c r="AQ61" s="10"/>
    </row>
    <row r="62" spans="2:43" hidden="1">
      <c r="B62" s="9"/>
      <c r="D62" s="32"/>
      <c r="Z62" s="33"/>
      <c r="AC62" s="32"/>
      <c r="AO62" s="33"/>
      <c r="AQ62" s="10"/>
    </row>
    <row r="63" spans="2:43" hidden="1">
      <c r="B63" s="9"/>
      <c r="D63" s="32"/>
      <c r="Z63" s="33"/>
      <c r="AC63" s="32"/>
      <c r="AO63" s="33"/>
      <c r="AQ63" s="10"/>
    </row>
    <row r="64" spans="2:43" hidden="1">
      <c r="B64" s="9"/>
      <c r="D64" s="32"/>
      <c r="Z64" s="33"/>
      <c r="AC64" s="32"/>
      <c r="AO64" s="33"/>
      <c r="AQ64" s="10"/>
    </row>
    <row r="65" spans="2:43" hidden="1">
      <c r="B65" s="9"/>
      <c r="D65" s="32"/>
      <c r="Z65" s="33"/>
      <c r="AC65" s="32"/>
      <c r="AO65" s="33"/>
      <c r="AQ65" s="10"/>
    </row>
    <row r="66" spans="2:43" hidden="1">
      <c r="B66" s="9"/>
      <c r="D66" s="32"/>
      <c r="Z66" s="33"/>
      <c r="AC66" s="32"/>
      <c r="AO66" s="33"/>
      <c r="AQ66" s="10"/>
    </row>
    <row r="67" spans="2:43">
      <c r="B67" s="9"/>
      <c r="D67" s="32"/>
      <c r="Z67" s="33"/>
      <c r="AC67" s="32"/>
      <c r="AO67" s="33"/>
      <c r="AQ67" s="10"/>
    </row>
    <row r="68" spans="2:43">
      <c r="B68" s="9"/>
      <c r="D68" s="32"/>
      <c r="Z68" s="33"/>
      <c r="AC68" s="32"/>
      <c r="AO68" s="33"/>
      <c r="AQ68" s="10"/>
    </row>
    <row r="69" spans="2:43" s="13" customFormat="1">
      <c r="B69" s="14"/>
      <c r="D69" s="34" t="s">
        <v>42</v>
      </c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6" t="s">
        <v>43</v>
      </c>
      <c r="S69" s="35"/>
      <c r="T69" s="35"/>
      <c r="U69" s="35"/>
      <c r="V69" s="35"/>
      <c r="W69" s="35"/>
      <c r="X69" s="35"/>
      <c r="Y69" s="35"/>
      <c r="Z69" s="37"/>
      <c r="AC69" s="34" t="s">
        <v>42</v>
      </c>
      <c r="AD69" s="35"/>
      <c r="AE69" s="35"/>
      <c r="AF69" s="35"/>
      <c r="AG69" s="35"/>
      <c r="AH69" s="35"/>
      <c r="AI69" s="35"/>
      <c r="AJ69" s="35"/>
      <c r="AK69" s="35"/>
      <c r="AL69" s="35"/>
      <c r="AM69" s="36" t="s">
        <v>43</v>
      </c>
      <c r="AN69" s="35"/>
      <c r="AO69" s="37"/>
      <c r="AQ69" s="16"/>
    </row>
    <row r="70" spans="2:43" s="13" customFormat="1">
      <c r="B70" s="14"/>
      <c r="AQ70" s="16"/>
    </row>
    <row r="71" spans="2:43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39"/>
      <c r="X71" s="39"/>
      <c r="Y71" s="39"/>
      <c r="Z71" s="39"/>
      <c r="AA71" s="39"/>
      <c r="AB71" s="39"/>
      <c r="AC71" s="39"/>
      <c r="AD71" s="39"/>
      <c r="AE71" s="39"/>
      <c r="AF71" s="39"/>
      <c r="AG71" s="39"/>
      <c r="AH71" s="39"/>
      <c r="AI71" s="39"/>
      <c r="AJ71" s="39"/>
      <c r="AK71" s="39"/>
      <c r="AL71" s="39"/>
      <c r="AM71" s="39"/>
      <c r="AN71" s="39"/>
      <c r="AO71" s="39"/>
      <c r="AP71" s="39"/>
      <c r="AQ71" s="40"/>
    </row>
    <row r="75" spans="2:43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42"/>
      <c r="AI75" s="42"/>
      <c r="AJ75" s="42"/>
      <c r="AK75" s="42"/>
      <c r="AL75" s="42"/>
      <c r="AM75" s="42"/>
      <c r="AN75" s="42"/>
      <c r="AO75" s="42"/>
      <c r="AP75" s="42"/>
      <c r="AQ75" s="43"/>
    </row>
    <row r="76" spans="2:43" s="13" customFormat="1" ht="21">
      <c r="B76" s="14"/>
      <c r="C76" s="137" t="s">
        <v>251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38"/>
      <c r="S76" s="138"/>
      <c r="T76" s="138"/>
      <c r="U76" s="138"/>
      <c r="V76" s="138"/>
      <c r="W76" s="138"/>
      <c r="X76" s="138"/>
      <c r="Y76" s="138"/>
      <c r="Z76" s="138"/>
      <c r="AA76" s="138"/>
      <c r="AB76" s="138"/>
      <c r="AC76" s="138"/>
      <c r="AD76" s="138"/>
      <c r="AE76" s="138"/>
      <c r="AF76" s="138"/>
      <c r="AG76" s="138"/>
      <c r="AH76" s="138"/>
      <c r="AI76" s="138"/>
      <c r="AJ76" s="138"/>
      <c r="AK76" s="138"/>
      <c r="AL76" s="138"/>
      <c r="AM76" s="138"/>
      <c r="AN76" s="138"/>
      <c r="AO76" s="138"/>
      <c r="AP76" s="138"/>
      <c r="AQ76" s="16"/>
    </row>
    <row r="77" spans="2:43" s="111" customFormat="1">
      <c r="B77" s="110"/>
      <c r="C77" s="12" t="s">
        <v>248</v>
      </c>
      <c r="L77" s="111">
        <f>K5</f>
        <v>0</v>
      </c>
      <c r="AQ77" s="112"/>
    </row>
    <row r="78" spans="2:43" s="114" customFormat="1" ht="18" customHeight="1">
      <c r="B78" s="113"/>
      <c r="C78" s="44" t="s">
        <v>13</v>
      </c>
      <c r="H78" s="156" t="str">
        <f>I6</f>
        <v>Modernizácia odborných učební ZŠ Kamenín</v>
      </c>
      <c r="I78" s="156"/>
      <c r="J78" s="156"/>
      <c r="K78" s="156"/>
      <c r="L78" s="156"/>
      <c r="M78" s="156"/>
      <c r="N78" s="156"/>
      <c r="O78" s="156"/>
      <c r="P78" s="156"/>
      <c r="Q78" s="156"/>
      <c r="R78" s="156"/>
      <c r="S78" s="156"/>
      <c r="T78" s="156"/>
      <c r="U78" s="156"/>
      <c r="V78" s="156"/>
      <c r="W78" s="156"/>
      <c r="X78" s="156"/>
      <c r="Y78" s="156"/>
      <c r="Z78" s="156"/>
      <c r="AA78" s="156"/>
      <c r="AB78" s="156"/>
      <c r="AC78" s="156"/>
      <c r="AD78" s="156"/>
      <c r="AE78" s="156"/>
      <c r="AF78" s="156"/>
      <c r="AG78" s="156"/>
      <c r="AH78" s="156"/>
      <c r="AI78" s="156"/>
      <c r="AJ78" s="156"/>
      <c r="AK78" s="156"/>
      <c r="AL78" s="156"/>
      <c r="AM78" s="156"/>
      <c r="AN78" s="156"/>
      <c r="AO78" s="156"/>
      <c r="AP78" s="156"/>
      <c r="AQ78" s="115"/>
    </row>
    <row r="79" spans="2:43" s="13" customFormat="1">
      <c r="B79" s="14"/>
      <c r="AQ79" s="16"/>
    </row>
    <row r="80" spans="2:43" s="13" customFormat="1">
      <c r="B80" s="14"/>
      <c r="C80" s="12" t="s">
        <v>18</v>
      </c>
      <c r="L80" s="116" t="str">
        <f>IF(K8="","",K8)</f>
        <v>Kamenín</v>
      </c>
      <c r="AB80" s="12" t="s">
        <v>19</v>
      </c>
      <c r="AF80" s="151" t="str">
        <f>IF(AG8= "","",AG8)</f>
        <v/>
      </c>
      <c r="AG80" s="151"/>
      <c r="AH80" s="151"/>
      <c r="AI80" s="151"/>
      <c r="AJ80" s="151"/>
      <c r="AM80" s="149" t="str">
        <f>IF(AN8= "","",AN8)</f>
        <v/>
      </c>
      <c r="AN80" s="149"/>
      <c r="AO80" s="149"/>
      <c r="AP80" s="149"/>
      <c r="AQ80" s="150"/>
    </row>
    <row r="81" spans="1:43" s="13" customFormat="1">
      <c r="B81" s="14"/>
      <c r="AQ81" s="16"/>
    </row>
    <row r="82" spans="1:43" s="13" customFormat="1">
      <c r="B82" s="14"/>
      <c r="C82" s="12" t="s">
        <v>20</v>
      </c>
      <c r="L82" s="111" t="str">
        <f>IF(E11= "","",E11)</f>
        <v>Obec Kamenín</v>
      </c>
      <c r="AB82" s="12" t="s">
        <v>24</v>
      </c>
      <c r="AF82" s="111"/>
      <c r="AG82" s="111"/>
      <c r="AH82" s="111" t="str">
        <f>IF(E17="","",E17)</f>
        <v>Ing. Ladislav Bréda</v>
      </c>
      <c r="AI82" s="111"/>
      <c r="AM82" s="111"/>
      <c r="AN82" s="111"/>
      <c r="AO82" s="111"/>
      <c r="AP82" s="111"/>
      <c r="AQ82" s="16"/>
    </row>
    <row r="83" spans="1:43" s="13" customFormat="1">
      <c r="B83" s="14"/>
      <c r="C83" s="12" t="s">
        <v>23</v>
      </c>
      <c r="L83" s="111" t="str">
        <f>IF(E14="","",E14)</f>
        <v xml:space="preserve"> </v>
      </c>
      <c r="AB83" s="12" t="s">
        <v>25</v>
      </c>
      <c r="AF83" s="111"/>
      <c r="AG83" s="111"/>
      <c r="AH83" s="111" t="str">
        <f>IF(E20="","",E20)</f>
        <v>Ing. Ladislav Bréda</v>
      </c>
      <c r="AI83" s="111"/>
      <c r="AM83" s="111"/>
      <c r="AN83" s="111"/>
      <c r="AO83" s="111"/>
      <c r="AP83" s="111"/>
      <c r="AQ83" s="16"/>
    </row>
    <row r="84" spans="1:43" s="13" customFormat="1">
      <c r="B84" s="14"/>
      <c r="AQ84" s="16"/>
    </row>
    <row r="85" spans="1:43" s="13" customFormat="1">
      <c r="B85" s="14"/>
      <c r="C85" s="161" t="s">
        <v>68</v>
      </c>
      <c r="D85" s="162"/>
      <c r="E85" s="162"/>
      <c r="F85" s="162"/>
      <c r="G85" s="162"/>
      <c r="H85" s="27"/>
      <c r="I85" s="159" t="s">
        <v>252</v>
      </c>
      <c r="J85" s="162"/>
      <c r="K85" s="162"/>
      <c r="L85" s="162"/>
      <c r="M85" s="162"/>
      <c r="N85" s="162"/>
      <c r="O85" s="162"/>
      <c r="P85" s="162"/>
      <c r="Q85" s="162"/>
      <c r="R85" s="162"/>
      <c r="S85" s="162"/>
      <c r="T85" s="162"/>
      <c r="U85" s="162"/>
      <c r="V85" s="162"/>
      <c r="W85" s="162"/>
      <c r="X85" s="162"/>
      <c r="Y85" s="162"/>
      <c r="Z85" s="162"/>
      <c r="AA85" s="162"/>
      <c r="AB85" s="162"/>
      <c r="AC85" s="162"/>
      <c r="AD85" s="162"/>
      <c r="AE85" s="162"/>
      <c r="AF85" s="162"/>
      <c r="AG85" s="159" t="s">
        <v>253</v>
      </c>
      <c r="AH85" s="159"/>
      <c r="AI85" s="159"/>
      <c r="AJ85" s="159"/>
      <c r="AK85" s="159"/>
      <c r="AL85" s="159"/>
      <c r="AM85" s="159" t="s">
        <v>254</v>
      </c>
      <c r="AN85" s="159"/>
      <c r="AO85" s="159"/>
      <c r="AP85" s="160"/>
      <c r="AQ85" s="16"/>
    </row>
    <row r="86" spans="1:43" s="13" customFormat="1">
      <c r="B86" s="14"/>
      <c r="AQ86" s="16"/>
    </row>
    <row r="87" spans="1:43" s="114" customFormat="1" ht="18">
      <c r="B87" s="113"/>
      <c r="C87" s="65" t="s">
        <v>255</v>
      </c>
      <c r="D87" s="117"/>
      <c r="E87" s="117"/>
      <c r="F87" s="117"/>
      <c r="G87" s="117"/>
      <c r="H87" s="117"/>
      <c r="I87" s="117"/>
      <c r="J87" s="117"/>
      <c r="K87" s="117"/>
      <c r="L87" s="117"/>
      <c r="M87" s="117"/>
      <c r="N87" s="117"/>
      <c r="O87" s="117"/>
      <c r="P87" s="117"/>
      <c r="Q87" s="117"/>
      <c r="R87" s="117"/>
      <c r="S87" s="117"/>
      <c r="T87" s="117"/>
      <c r="U87" s="117"/>
      <c r="V87" s="117"/>
      <c r="W87" s="117"/>
      <c r="X87" s="117"/>
      <c r="Y87" s="117"/>
      <c r="Z87" s="117"/>
      <c r="AA87" s="117"/>
      <c r="AB87" s="117"/>
      <c r="AC87" s="117"/>
      <c r="AD87" s="117"/>
      <c r="AE87" s="117"/>
      <c r="AF87" s="117"/>
      <c r="AG87" s="163">
        <f>ROUND(SUM(AG88:AG93),2)</f>
        <v>0</v>
      </c>
      <c r="AH87" s="163"/>
      <c r="AI87" s="163"/>
      <c r="AJ87" s="163"/>
      <c r="AK87" s="163"/>
      <c r="AL87" s="163"/>
      <c r="AM87" s="163">
        <f>SUM(AM88:AP93)</f>
        <v>0</v>
      </c>
      <c r="AN87" s="163"/>
      <c r="AO87" s="163"/>
      <c r="AP87" s="163"/>
      <c r="AQ87" s="115"/>
    </row>
    <row r="88" spans="1:43" s="123" customFormat="1" ht="22.5">
      <c r="A88" s="118" t="s">
        <v>256</v>
      </c>
      <c r="B88" s="119"/>
      <c r="C88" s="120"/>
      <c r="D88" s="157" t="s">
        <v>81</v>
      </c>
      <c r="E88" s="157"/>
      <c r="F88" s="157"/>
      <c r="G88" s="157"/>
      <c r="H88" s="157"/>
      <c r="I88" s="121"/>
      <c r="J88" s="157" t="s">
        <v>465</v>
      </c>
      <c r="K88" s="157"/>
      <c r="L88" s="157"/>
      <c r="M88" s="157"/>
      <c r="N88" s="157"/>
      <c r="O88" s="157"/>
      <c r="P88" s="157"/>
      <c r="Q88" s="157"/>
      <c r="R88" s="157"/>
      <c r="S88" s="157"/>
      <c r="T88" s="157"/>
      <c r="U88" s="157"/>
      <c r="V88" s="157"/>
      <c r="W88" s="157"/>
      <c r="X88" s="157"/>
      <c r="Y88" s="157"/>
      <c r="Z88" s="157"/>
      <c r="AA88" s="157"/>
      <c r="AB88" s="157"/>
      <c r="AC88" s="157"/>
      <c r="AD88" s="157"/>
      <c r="AE88" s="157"/>
      <c r="AF88" s="157"/>
      <c r="AG88" s="165"/>
      <c r="AH88" s="165"/>
      <c r="AI88" s="165"/>
      <c r="AJ88" s="165"/>
      <c r="AK88" s="165"/>
      <c r="AL88" s="165"/>
      <c r="AM88" s="165">
        <f>ROUND(AG88*1.2,2)</f>
        <v>0</v>
      </c>
      <c r="AN88" s="165"/>
      <c r="AO88" s="165"/>
      <c r="AP88" s="165"/>
      <c r="AQ88" s="122"/>
    </row>
    <row r="89" spans="1:43" s="123" customFormat="1" ht="22.5" customHeight="1">
      <c r="A89" s="118" t="s">
        <v>256</v>
      </c>
      <c r="B89" s="119"/>
      <c r="C89" s="120"/>
      <c r="D89" s="157" t="s">
        <v>88</v>
      </c>
      <c r="E89" s="157"/>
      <c r="F89" s="157"/>
      <c r="G89" s="157"/>
      <c r="H89" s="157"/>
      <c r="I89" s="121"/>
      <c r="J89" s="158" t="s">
        <v>463</v>
      </c>
      <c r="K89" s="157"/>
      <c r="L89" s="157"/>
      <c r="M89" s="157"/>
      <c r="N89" s="157"/>
      <c r="O89" s="157"/>
      <c r="P89" s="157"/>
      <c r="Q89" s="157"/>
      <c r="R89" s="157"/>
      <c r="S89" s="157"/>
      <c r="T89" s="157"/>
      <c r="U89" s="157"/>
      <c r="V89" s="157"/>
      <c r="W89" s="157"/>
      <c r="X89" s="157"/>
      <c r="Y89" s="157"/>
      <c r="Z89" s="157"/>
      <c r="AA89" s="157"/>
      <c r="AB89" s="157"/>
      <c r="AC89" s="157"/>
      <c r="AD89" s="157"/>
      <c r="AE89" s="157"/>
      <c r="AF89" s="157"/>
      <c r="AG89" s="165"/>
      <c r="AH89" s="165"/>
      <c r="AI89" s="165"/>
      <c r="AJ89" s="165"/>
      <c r="AK89" s="165"/>
      <c r="AL89" s="165"/>
      <c r="AM89" s="165">
        <f t="shared" ref="AM89:AM93" si="0">ROUND(AG89*1.2,2)</f>
        <v>0</v>
      </c>
      <c r="AN89" s="165"/>
      <c r="AO89" s="165"/>
      <c r="AP89" s="165"/>
      <c r="AQ89" s="122"/>
    </row>
    <row r="90" spans="1:43" s="123" customFormat="1" ht="22.5" customHeight="1">
      <c r="A90" s="118" t="s">
        <v>256</v>
      </c>
      <c r="B90" s="119"/>
      <c r="C90" s="120"/>
      <c r="D90" s="157" t="s">
        <v>94</v>
      </c>
      <c r="E90" s="157"/>
      <c r="F90" s="157"/>
      <c r="G90" s="157"/>
      <c r="H90" s="157"/>
      <c r="I90" s="121"/>
      <c r="J90" s="157" t="s">
        <v>472</v>
      </c>
      <c r="K90" s="157"/>
      <c r="L90" s="157"/>
      <c r="M90" s="157"/>
      <c r="N90" s="157"/>
      <c r="O90" s="157"/>
      <c r="P90" s="157"/>
      <c r="Q90" s="157"/>
      <c r="R90" s="157"/>
      <c r="S90" s="157"/>
      <c r="T90" s="157"/>
      <c r="U90" s="157"/>
      <c r="V90" s="157"/>
      <c r="W90" s="157"/>
      <c r="X90" s="157"/>
      <c r="Y90" s="157"/>
      <c r="Z90" s="157"/>
      <c r="AA90" s="157"/>
      <c r="AB90" s="157"/>
      <c r="AC90" s="157"/>
      <c r="AD90" s="157"/>
      <c r="AE90" s="157"/>
      <c r="AF90" s="157"/>
      <c r="AG90" s="165"/>
      <c r="AH90" s="165"/>
      <c r="AI90" s="165"/>
      <c r="AJ90" s="165"/>
      <c r="AK90" s="165"/>
      <c r="AL90" s="165"/>
      <c r="AM90" s="165">
        <f t="shared" si="0"/>
        <v>0</v>
      </c>
      <c r="AN90" s="165"/>
      <c r="AO90" s="165"/>
      <c r="AP90" s="165"/>
      <c r="AQ90" s="122"/>
    </row>
    <row r="91" spans="1:43" s="123" customFormat="1" ht="22.5" customHeight="1">
      <c r="A91" s="118"/>
      <c r="B91" s="119"/>
      <c r="C91" s="120"/>
      <c r="D91" s="157" t="s">
        <v>87</v>
      </c>
      <c r="E91" s="157"/>
      <c r="F91" s="157"/>
      <c r="G91" s="157"/>
      <c r="H91" s="157"/>
      <c r="I91" s="121"/>
      <c r="J91" s="157" t="s">
        <v>473</v>
      </c>
      <c r="K91" s="157"/>
      <c r="L91" s="157"/>
      <c r="M91" s="157"/>
      <c r="N91" s="157"/>
      <c r="O91" s="157"/>
      <c r="P91" s="157"/>
      <c r="Q91" s="157"/>
      <c r="R91" s="157"/>
      <c r="S91" s="157"/>
      <c r="T91" s="157"/>
      <c r="U91" s="157"/>
      <c r="V91" s="157"/>
      <c r="W91" s="157"/>
      <c r="X91" s="157"/>
      <c r="Y91" s="157"/>
      <c r="Z91" s="157"/>
      <c r="AA91" s="157"/>
      <c r="AB91" s="157"/>
      <c r="AC91" s="157"/>
      <c r="AD91" s="157"/>
      <c r="AE91" s="157"/>
      <c r="AF91" s="157"/>
      <c r="AG91" s="165"/>
      <c r="AH91" s="165"/>
      <c r="AI91" s="165"/>
      <c r="AJ91" s="165"/>
      <c r="AK91" s="165"/>
      <c r="AL91" s="165"/>
      <c r="AM91" s="165">
        <f t="shared" si="0"/>
        <v>0</v>
      </c>
      <c r="AN91" s="165"/>
      <c r="AO91" s="165"/>
      <c r="AP91" s="165"/>
      <c r="AQ91" s="122"/>
    </row>
    <row r="92" spans="1:43" s="123" customFormat="1" ht="22.5" customHeight="1">
      <c r="A92" s="118"/>
      <c r="B92" s="119"/>
      <c r="C92" s="120"/>
      <c r="D92" s="157" t="s">
        <v>102</v>
      </c>
      <c r="E92" s="157"/>
      <c r="F92" s="157"/>
      <c r="G92" s="157"/>
      <c r="H92" s="157"/>
      <c r="I92" s="121"/>
      <c r="J92" s="157" t="s">
        <v>466</v>
      </c>
      <c r="K92" s="157"/>
      <c r="L92" s="157"/>
      <c r="M92" s="157"/>
      <c r="N92" s="157"/>
      <c r="O92" s="157"/>
      <c r="P92" s="157"/>
      <c r="Q92" s="157"/>
      <c r="R92" s="157"/>
      <c r="S92" s="157"/>
      <c r="T92" s="157"/>
      <c r="U92" s="157"/>
      <c r="V92" s="157"/>
      <c r="W92" s="157"/>
      <c r="X92" s="157"/>
      <c r="Y92" s="157"/>
      <c r="Z92" s="157"/>
      <c r="AA92" s="157"/>
      <c r="AB92" s="157"/>
      <c r="AC92" s="157"/>
      <c r="AD92" s="157"/>
      <c r="AE92" s="157"/>
      <c r="AF92" s="157"/>
      <c r="AG92" s="165"/>
      <c r="AH92" s="165"/>
      <c r="AI92" s="165"/>
      <c r="AJ92" s="165"/>
      <c r="AK92" s="165"/>
      <c r="AL92" s="165"/>
      <c r="AM92" s="165">
        <f t="shared" si="0"/>
        <v>0</v>
      </c>
      <c r="AN92" s="165"/>
      <c r="AO92" s="165"/>
      <c r="AP92" s="165"/>
      <c r="AQ92" s="122"/>
    </row>
    <row r="93" spans="1:43" s="123" customFormat="1" ht="22.5">
      <c r="A93" s="118" t="s">
        <v>256</v>
      </c>
      <c r="B93" s="119"/>
      <c r="C93" s="120"/>
      <c r="D93" s="157">
        <v>6</v>
      </c>
      <c r="E93" s="157"/>
      <c r="F93" s="157"/>
      <c r="G93" s="157"/>
      <c r="H93" s="157"/>
      <c r="I93" s="121"/>
      <c r="J93" s="158" t="s">
        <v>464</v>
      </c>
      <c r="K93" s="157"/>
      <c r="L93" s="157"/>
      <c r="M93" s="157"/>
      <c r="N93" s="157"/>
      <c r="O93" s="157"/>
      <c r="P93" s="157"/>
      <c r="Q93" s="157"/>
      <c r="R93" s="157"/>
      <c r="S93" s="157"/>
      <c r="T93" s="157"/>
      <c r="U93" s="157"/>
      <c r="V93" s="157"/>
      <c r="W93" s="157"/>
      <c r="X93" s="157"/>
      <c r="Y93" s="157"/>
      <c r="Z93" s="157"/>
      <c r="AA93" s="157"/>
      <c r="AB93" s="157"/>
      <c r="AC93" s="157"/>
      <c r="AD93" s="157"/>
      <c r="AE93" s="157"/>
      <c r="AF93" s="157"/>
      <c r="AG93" s="165"/>
      <c r="AH93" s="165"/>
      <c r="AI93" s="165"/>
      <c r="AJ93" s="165"/>
      <c r="AK93" s="165"/>
      <c r="AL93" s="165"/>
      <c r="AM93" s="165">
        <f t="shared" si="0"/>
        <v>0</v>
      </c>
      <c r="AN93" s="165"/>
      <c r="AO93" s="165"/>
      <c r="AP93" s="165"/>
      <c r="AQ93" s="122"/>
    </row>
    <row r="94" spans="1:43">
      <c r="B94" s="9"/>
      <c r="AQ94" s="10"/>
    </row>
    <row r="95" spans="1:43" s="13" customFormat="1" ht="18">
      <c r="B95" s="14"/>
      <c r="C95" s="65" t="s">
        <v>257</v>
      </c>
      <c r="AG95" s="163">
        <v>0</v>
      </c>
      <c r="AH95" s="163"/>
      <c r="AI95" s="163"/>
      <c r="AJ95" s="163"/>
      <c r="AK95" s="163"/>
      <c r="AL95" s="163"/>
      <c r="AM95" s="163">
        <v>0</v>
      </c>
      <c r="AN95" s="163"/>
      <c r="AO95" s="163"/>
      <c r="AP95" s="163"/>
      <c r="AQ95" s="16"/>
    </row>
    <row r="96" spans="1:43" s="13" customFormat="1">
      <c r="B96" s="14"/>
      <c r="AQ96" s="16"/>
    </row>
    <row r="97" spans="2:43" s="13" customFormat="1" ht="18">
      <c r="B97" s="14"/>
      <c r="C97" s="56" t="s">
        <v>64</v>
      </c>
      <c r="D97" s="25"/>
      <c r="E97" s="25"/>
      <c r="F97" s="25"/>
      <c r="G97" s="25"/>
      <c r="H97" s="25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25"/>
      <c r="Y97" s="25"/>
      <c r="Z97" s="25"/>
      <c r="AA97" s="25"/>
      <c r="AB97" s="25"/>
      <c r="AC97" s="25"/>
      <c r="AD97" s="25"/>
      <c r="AE97" s="25"/>
      <c r="AF97" s="25"/>
      <c r="AG97" s="164">
        <f>ROUND(AG87+AG95,2)</f>
        <v>0</v>
      </c>
      <c r="AH97" s="164"/>
      <c r="AI97" s="164"/>
      <c r="AJ97" s="164"/>
      <c r="AK97" s="164"/>
      <c r="AL97" s="164"/>
      <c r="AM97" s="164">
        <f>AM87+AM95</f>
        <v>0</v>
      </c>
      <c r="AN97" s="164"/>
      <c r="AO97" s="164"/>
      <c r="AP97" s="164"/>
      <c r="AQ97" s="16"/>
    </row>
    <row r="98" spans="2:43" s="13" customFormat="1">
      <c r="B98" s="38"/>
      <c r="C98" s="39"/>
      <c r="D98" s="39"/>
      <c r="E98" s="39"/>
      <c r="F98" s="39"/>
      <c r="G98" s="39"/>
      <c r="H98" s="39"/>
      <c r="I98" s="39"/>
      <c r="J98" s="39"/>
      <c r="K98" s="39"/>
      <c r="L98" s="39"/>
      <c r="M98" s="39"/>
      <c r="N98" s="39"/>
      <c r="O98" s="39"/>
      <c r="P98" s="39"/>
      <c r="Q98" s="39"/>
      <c r="R98" s="39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  <c r="AF98" s="39"/>
      <c r="AG98" s="39"/>
      <c r="AH98" s="39"/>
      <c r="AI98" s="39"/>
      <c r="AJ98" s="39"/>
      <c r="AK98" s="39"/>
      <c r="AL98" s="39"/>
      <c r="AM98" s="39"/>
      <c r="AN98" s="39"/>
      <c r="AO98" s="39"/>
      <c r="AP98" s="39"/>
      <c r="AQ98" s="40"/>
    </row>
  </sheetData>
  <mergeCells count="65">
    <mergeCell ref="AG97:AL97"/>
    <mergeCell ref="AM97:AP97"/>
    <mergeCell ref="AG95:AL95"/>
    <mergeCell ref="AM95:AP95"/>
    <mergeCell ref="AM88:AP88"/>
    <mergeCell ref="AM89:AP89"/>
    <mergeCell ref="AM90:AP90"/>
    <mergeCell ref="AM93:AP93"/>
    <mergeCell ref="AG88:AL88"/>
    <mergeCell ref="AG89:AL89"/>
    <mergeCell ref="AG90:AL90"/>
    <mergeCell ref="AG93:AL93"/>
    <mergeCell ref="AG91:AL91"/>
    <mergeCell ref="AM91:AP91"/>
    <mergeCell ref="AG92:AL92"/>
    <mergeCell ref="AM92:AP92"/>
    <mergeCell ref="AM85:AP85"/>
    <mergeCell ref="D90:H90"/>
    <mergeCell ref="J90:AF90"/>
    <mergeCell ref="C85:G85"/>
    <mergeCell ref="I85:AF85"/>
    <mergeCell ref="AG85:AL85"/>
    <mergeCell ref="AG87:AL87"/>
    <mergeCell ref="AM87:AP87"/>
    <mergeCell ref="D93:H93"/>
    <mergeCell ref="J93:AF93"/>
    <mergeCell ref="D88:H88"/>
    <mergeCell ref="J88:AF88"/>
    <mergeCell ref="D89:H89"/>
    <mergeCell ref="J89:AF89"/>
    <mergeCell ref="D91:H91"/>
    <mergeCell ref="J91:AF91"/>
    <mergeCell ref="D92:H92"/>
    <mergeCell ref="J92:AF92"/>
    <mergeCell ref="L34:O34"/>
    <mergeCell ref="W34:AE34"/>
    <mergeCell ref="AK34:AO34"/>
    <mergeCell ref="L35:O35"/>
    <mergeCell ref="W35:AE35"/>
    <mergeCell ref="AK35:AO35"/>
    <mergeCell ref="AM80:AQ80"/>
    <mergeCell ref="AF80:AJ80"/>
    <mergeCell ref="X37:AB37"/>
    <mergeCell ref="AK37:AO37"/>
    <mergeCell ref="C76:AP76"/>
    <mergeCell ref="H78:AP78"/>
    <mergeCell ref="AK32:AO32"/>
    <mergeCell ref="L33:O33"/>
    <mergeCell ref="W33:AE33"/>
    <mergeCell ref="AK33:AO33"/>
    <mergeCell ref="AK26:AO26"/>
    <mergeCell ref="AK27:AO27"/>
    <mergeCell ref="AK29:AO29"/>
    <mergeCell ref="L31:O31"/>
    <mergeCell ref="W31:AE31"/>
    <mergeCell ref="AK31:AO31"/>
    <mergeCell ref="L32:O32"/>
    <mergeCell ref="W32:AE32"/>
    <mergeCell ref="E23:AN23"/>
    <mergeCell ref="C2:AP2"/>
    <mergeCell ref="AR2:AS2"/>
    <mergeCell ref="C4:AP4"/>
    <mergeCell ref="K5:AO5"/>
    <mergeCell ref="AN8:AQ8"/>
    <mergeCell ref="I6:AP6"/>
  </mergeCells>
  <hyperlinks>
    <hyperlink ref="K1:S1" location="C2" display="1) Súhrnný list stavby"/>
    <hyperlink ref="W1:AF1" location="C87" display="2) Rekapitulácia objektov"/>
    <hyperlink ref="A88" location="'1 - Stavebné práce HSV a PSV'!C2" display="/"/>
    <hyperlink ref="A89" location="'2 - Fyz. učebňa-zdravotec...'!C2" display="/"/>
    <hyperlink ref="A90" location="'3 - Fyz. učebňa-elektroin...'!C2" display="/"/>
    <hyperlink ref="A93" location="'4 - Knižnica-elektroinšta...'!C2" display="/"/>
  </hyperlinks>
  <pageMargins left="0.11811023622047245" right="0.11811023622047245" top="0.11811023622047245" bottom="0.11811023622047245" header="0.11811023622047245" footer="0.11811023622047245"/>
  <pageSetup paperSize="9" scale="9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N169"/>
  <sheetViews>
    <sheetView workbookViewId="0">
      <selection activeCell="N9" sqref="N9"/>
    </sheetView>
  </sheetViews>
  <sheetFormatPr defaultRowHeight="15"/>
  <cols>
    <col min="1" max="1" width="7.140625" customWidth="1"/>
    <col min="2" max="2" width="0.28515625" customWidth="1"/>
    <col min="3" max="3" width="3.5703125" customWidth="1"/>
    <col min="4" max="4" width="3.7109375" customWidth="1"/>
    <col min="5" max="5" width="13" customWidth="1"/>
    <col min="6" max="6" width="7.28515625" customWidth="1"/>
    <col min="7" max="7" width="8" customWidth="1"/>
    <col min="8" max="8" width="9.42578125" customWidth="1"/>
    <col min="9" max="9" width="6" customWidth="1"/>
    <col min="10" max="10" width="4.42578125" customWidth="1"/>
    <col min="11" max="11" width="9.85546875" customWidth="1"/>
    <col min="12" max="12" width="9.5703125" customWidth="1"/>
    <col min="13" max="14" width="5.140625" customWidth="1"/>
    <col min="15" max="15" width="1.7109375" customWidth="1"/>
    <col min="16" max="16" width="10.7109375" customWidth="1"/>
    <col min="17" max="17" width="3.5703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66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</row>
    <row r="2" spans="1:66" ht="36.950000000000003" customHeight="1">
      <c r="C2" s="167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  <c r="AT2" s="5" t="s">
        <v>8</v>
      </c>
    </row>
    <row r="3" spans="1:66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  <c r="AT3" s="5" t="s">
        <v>9</v>
      </c>
    </row>
    <row r="4" spans="1:66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  <c r="AT4" s="5" t="s">
        <v>12</v>
      </c>
    </row>
    <row r="5" spans="1:66" ht="6.95" customHeight="1">
      <c r="B5" s="9"/>
      <c r="R5" s="10"/>
    </row>
    <row r="6" spans="1:66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66" s="13" customFormat="1" ht="32.85" customHeight="1">
      <c r="B7" s="14"/>
      <c r="D7" s="15" t="s">
        <v>14</v>
      </c>
      <c r="F7" s="170" t="s">
        <v>467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66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66" s="13" customFormat="1" ht="14.45" customHeight="1">
      <c r="B9" s="14"/>
      <c r="D9" s="12" t="s">
        <v>18</v>
      </c>
      <c r="F9" s="17" t="s">
        <v>470</v>
      </c>
      <c r="M9" s="12" t="s">
        <v>19</v>
      </c>
      <c r="O9" s="140"/>
      <c r="P9" s="140"/>
      <c r="R9" s="16"/>
    </row>
    <row r="10" spans="1:66" s="13" customFormat="1" ht="10.9" customHeight="1">
      <c r="B10" s="14"/>
      <c r="R10" s="16"/>
    </row>
    <row r="11" spans="1:66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66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66" s="13" customFormat="1" ht="6.95" customHeight="1">
      <c r="B13" s="14"/>
      <c r="R13" s="16"/>
    </row>
    <row r="14" spans="1:66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66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66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">
        <v>16</v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">
        <v>16</v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">
        <v>16</v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">
        <v>16</v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>
        <f>N88</f>
        <v>0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N102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>
        <f>ROUND(M27+M28,2)</f>
        <v>0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>
        <f>M27</f>
        <v>0</v>
      </c>
      <c r="I32" s="171"/>
      <c r="J32" s="171"/>
      <c r="M32" s="172">
        <f>H32*0.2</f>
        <v>0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>
        <f>ROUND((SUM(BG102:BG103)+SUM(BG121:BG168)), 2)</f>
        <v>0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>
        <f>ROUND((SUM(BH102:BH103)+SUM(BH121:BH168)), 2)</f>
        <v>0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>
        <f>ROUND((SUM(BI102:BI103)+SUM(BI121:BI168)), 2)</f>
        <v>0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>
        <f>SUM(M30:M36)</f>
        <v>0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>
      <c r="B40" s="14"/>
      <c r="R40" s="16"/>
    </row>
    <row r="41" spans="2:18" hidden="1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 hidden="1">
      <c r="B46" s="9"/>
      <c r="R46" s="10"/>
    </row>
    <row r="47" spans="2:18" hidden="1">
      <c r="B47" s="9"/>
      <c r="R47" s="10"/>
    </row>
    <row r="48" spans="2:18">
      <c r="B48" s="9"/>
      <c r="R48" s="10"/>
    </row>
    <row r="49" spans="2:18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 hidden="1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>
      <c r="B56" s="9"/>
      <c r="D56" s="32"/>
      <c r="H56" s="33"/>
      <c r="J56" s="32"/>
      <c r="P56" s="33"/>
      <c r="R56" s="10"/>
    </row>
    <row r="57" spans="2:18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>
      <c r="B62" s="9"/>
      <c r="D62" s="32"/>
      <c r="H62" s="33"/>
      <c r="J62" s="32"/>
      <c r="P62" s="33"/>
      <c r="R62" s="10"/>
    </row>
    <row r="63" spans="2:18" hidden="1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 hidden="1">
      <c r="B66" s="9"/>
      <c r="D66" s="32"/>
      <c r="H66" s="33"/>
      <c r="J66" s="32"/>
      <c r="P66" s="33"/>
      <c r="R66" s="10"/>
    </row>
    <row r="67" spans="2:18">
      <c r="B67" s="9"/>
      <c r="D67" s="32"/>
      <c r="H67" s="33"/>
      <c r="J67" s="32"/>
      <c r="P67" s="33"/>
      <c r="R67" s="10"/>
    </row>
    <row r="68" spans="2:18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 ht="15" customHeight="1">
      <c r="B78" s="14"/>
      <c r="C78" s="12" t="s">
        <v>13</v>
      </c>
      <c r="F78" s="168" t="str">
        <f>F6</f>
        <v>Modernizácia odborných učební ZŠ Kamenín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R78" s="16"/>
    </row>
    <row r="79" spans="2:18" s="13" customFormat="1" ht="18" customHeight="1">
      <c r="B79" s="14"/>
      <c r="C79" s="44" t="s">
        <v>14</v>
      </c>
      <c r="F79" s="182" t="str">
        <f>F7</f>
        <v>IKT učebňa - Stavebné práce HSV a PSV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47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/>
      <c r="N81" s="140"/>
      <c r="O81" s="140"/>
      <c r="P81" s="140"/>
      <c r="R81" s="16"/>
    </row>
    <row r="82" spans="2:47" s="13" customFormat="1">
      <c r="B82" s="14"/>
      <c r="R82" s="16"/>
    </row>
    <row r="83" spans="2:47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47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47" s="13" customFormat="1">
      <c r="B85" s="14"/>
      <c r="R85" s="16"/>
    </row>
    <row r="86" spans="2:47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47" s="13" customFormat="1">
      <c r="B87" s="14"/>
      <c r="R87" s="16"/>
    </row>
    <row r="88" spans="2:47" s="13" customFormat="1" ht="18">
      <c r="B88" s="14"/>
      <c r="C88" s="45" t="s">
        <v>49</v>
      </c>
      <c r="N88" s="176">
        <f>N121</f>
        <v>0</v>
      </c>
      <c r="O88" s="177"/>
      <c r="P88" s="177"/>
      <c r="Q88" s="177"/>
      <c r="R88" s="16"/>
      <c r="AU88" s="5" t="s">
        <v>50</v>
      </c>
    </row>
    <row r="89" spans="2:47" s="47" customFormat="1" ht="18">
      <c r="B89" s="46"/>
      <c r="D89" s="48" t="s">
        <v>51</v>
      </c>
      <c r="N89" s="178">
        <f>N122</f>
        <v>0</v>
      </c>
      <c r="O89" s="179"/>
      <c r="P89" s="179"/>
      <c r="Q89" s="179"/>
      <c r="R89" s="49"/>
    </row>
    <row r="90" spans="2:47" s="51" customFormat="1">
      <c r="B90" s="50"/>
      <c r="D90" s="52" t="s">
        <v>52</v>
      </c>
      <c r="N90" s="180">
        <f>N123</f>
        <v>0</v>
      </c>
      <c r="O90" s="181"/>
      <c r="P90" s="181"/>
      <c r="Q90" s="181"/>
      <c r="R90" s="53"/>
    </row>
    <row r="91" spans="2:47" s="51" customFormat="1">
      <c r="B91" s="50"/>
      <c r="D91" s="52" t="s">
        <v>53</v>
      </c>
      <c r="N91" s="180">
        <f>N125</f>
        <v>0</v>
      </c>
      <c r="O91" s="181"/>
      <c r="P91" s="181"/>
      <c r="Q91" s="181"/>
      <c r="R91" s="53"/>
    </row>
    <row r="92" spans="2:47" s="51" customFormat="1">
      <c r="B92" s="50"/>
      <c r="D92" s="52" t="s">
        <v>54</v>
      </c>
      <c r="N92" s="180">
        <f>N134</f>
        <v>0</v>
      </c>
      <c r="O92" s="181"/>
      <c r="P92" s="181"/>
      <c r="Q92" s="181"/>
      <c r="R92" s="53"/>
    </row>
    <row r="93" spans="2:47" s="51" customFormat="1">
      <c r="B93" s="50"/>
      <c r="D93" s="52" t="s">
        <v>55</v>
      </c>
      <c r="N93" s="180">
        <f>N146</f>
        <v>0</v>
      </c>
      <c r="O93" s="181"/>
      <c r="P93" s="181"/>
      <c r="Q93" s="181"/>
      <c r="R93" s="53"/>
    </row>
    <row r="94" spans="2:47" s="47" customFormat="1" ht="18">
      <c r="B94" s="46"/>
      <c r="D94" s="48" t="s">
        <v>56</v>
      </c>
      <c r="N94" s="178">
        <f>N148</f>
        <v>0</v>
      </c>
      <c r="O94" s="179"/>
      <c r="P94" s="179"/>
      <c r="Q94" s="179"/>
      <c r="R94" s="49"/>
    </row>
    <row r="95" spans="2:47" s="51" customFormat="1">
      <c r="B95" s="50"/>
      <c r="D95" s="52" t="s">
        <v>57</v>
      </c>
      <c r="N95" s="180">
        <f>N149</f>
        <v>0</v>
      </c>
      <c r="O95" s="181"/>
      <c r="P95" s="181"/>
      <c r="Q95" s="181"/>
      <c r="R95" s="53"/>
    </row>
    <row r="96" spans="2:47" s="51" customFormat="1">
      <c r="B96" s="50"/>
      <c r="D96" s="52" t="s">
        <v>58</v>
      </c>
      <c r="N96" s="180">
        <f>N151</f>
        <v>0</v>
      </c>
      <c r="O96" s="181"/>
      <c r="P96" s="181"/>
      <c r="Q96" s="181"/>
      <c r="R96" s="53"/>
    </row>
    <row r="97" spans="2:21" s="51" customFormat="1">
      <c r="B97" s="50"/>
      <c r="D97" s="52" t="s">
        <v>59</v>
      </c>
      <c r="N97" s="180">
        <f>N157</f>
        <v>0</v>
      </c>
      <c r="O97" s="181"/>
      <c r="P97" s="181"/>
      <c r="Q97" s="181"/>
      <c r="R97" s="53"/>
    </row>
    <row r="98" spans="2:21" s="51" customFormat="1">
      <c r="B98" s="50"/>
      <c r="D98" s="52" t="s">
        <v>60</v>
      </c>
      <c r="N98" s="180">
        <f>N159</f>
        <v>0</v>
      </c>
      <c r="O98" s="181"/>
      <c r="P98" s="181"/>
      <c r="Q98" s="181"/>
      <c r="R98" s="53"/>
    </row>
    <row r="99" spans="2:21" s="51" customFormat="1">
      <c r="B99" s="50"/>
      <c r="D99" s="52" t="s">
        <v>61</v>
      </c>
      <c r="N99" s="180">
        <f>N163</f>
        <v>0</v>
      </c>
      <c r="O99" s="181"/>
      <c r="P99" s="181"/>
      <c r="Q99" s="181"/>
      <c r="R99" s="53"/>
    </row>
    <row r="100" spans="2:21" s="47" customFormat="1" ht="18">
      <c r="B100" s="46"/>
      <c r="D100" s="48" t="s">
        <v>62</v>
      </c>
      <c r="N100" s="178">
        <f>N166</f>
        <v>0</v>
      </c>
      <c r="O100" s="179"/>
      <c r="P100" s="179"/>
      <c r="Q100" s="179"/>
      <c r="R100" s="49"/>
    </row>
    <row r="101" spans="2:21" s="13" customFormat="1">
      <c r="B101" s="14"/>
      <c r="R101" s="16"/>
    </row>
    <row r="102" spans="2:21" s="13" customFormat="1" ht="18">
      <c r="B102" s="14"/>
      <c r="C102" s="45" t="s">
        <v>63</v>
      </c>
      <c r="N102" s="177">
        <v>0</v>
      </c>
      <c r="O102" s="185"/>
      <c r="P102" s="185"/>
      <c r="Q102" s="185"/>
      <c r="R102" s="16"/>
      <c r="T102" s="54"/>
      <c r="U102" s="55" t="s">
        <v>30</v>
      </c>
    </row>
    <row r="103" spans="2:21" s="13" customFormat="1">
      <c r="B103" s="14"/>
      <c r="R103" s="16"/>
    </row>
    <row r="104" spans="2:21" s="13" customFormat="1" ht="18">
      <c r="B104" s="14"/>
      <c r="C104" s="56" t="s">
        <v>64</v>
      </c>
      <c r="D104" s="25"/>
      <c r="E104" s="25"/>
      <c r="F104" s="25"/>
      <c r="G104" s="25"/>
      <c r="H104" s="25"/>
      <c r="I104" s="25"/>
      <c r="J104" s="25"/>
      <c r="K104" s="25"/>
      <c r="L104" s="186">
        <f>ROUND(SUM(N88+N102),2)</f>
        <v>0</v>
      </c>
      <c r="M104" s="186"/>
      <c r="N104" s="186"/>
      <c r="O104" s="186"/>
      <c r="P104" s="186"/>
      <c r="Q104" s="186"/>
      <c r="R104" s="16"/>
    </row>
    <row r="105" spans="2:21" s="13" customForma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40"/>
    </row>
    <row r="109" spans="2:21" s="13" customForma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3"/>
    </row>
    <row r="110" spans="2:21" s="13" customFormat="1" ht="21">
      <c r="B110" s="14"/>
      <c r="C110" s="137" t="s">
        <v>65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6"/>
    </row>
    <row r="111" spans="2:21" s="13" customFormat="1">
      <c r="B111" s="14"/>
      <c r="R111" s="16"/>
    </row>
    <row r="112" spans="2:21" s="13" customFormat="1" ht="15" customHeight="1">
      <c r="B112" s="14"/>
      <c r="C112" s="12" t="s">
        <v>13</v>
      </c>
      <c r="F112" s="168" t="str">
        <f>F6</f>
        <v>Modernizácia odborných učební ZŠ Kamenín</v>
      </c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R112" s="16"/>
    </row>
    <row r="113" spans="2:65" s="13" customFormat="1" ht="18" customHeight="1">
      <c r="B113" s="14"/>
      <c r="C113" s="44" t="s">
        <v>14</v>
      </c>
      <c r="F113" s="182" t="str">
        <f>F7</f>
        <v>IKT učebňa - Stavebné práce HSV a PSV</v>
      </c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R113" s="16"/>
    </row>
    <row r="114" spans="2:65" s="13" customFormat="1">
      <c r="B114" s="14"/>
      <c r="R114" s="16"/>
    </row>
    <row r="115" spans="2:65" s="13" customFormat="1">
      <c r="B115" s="14"/>
      <c r="C115" s="12" t="s">
        <v>18</v>
      </c>
      <c r="F115" s="17" t="str">
        <f>F9</f>
        <v>Kamenín</v>
      </c>
      <c r="K115" s="12" t="s">
        <v>19</v>
      </c>
      <c r="M115" s="140"/>
      <c r="N115" s="140"/>
      <c r="O115" s="140"/>
      <c r="P115" s="140"/>
      <c r="R115" s="16"/>
    </row>
    <row r="116" spans="2:65" s="13" customFormat="1">
      <c r="B116" s="14"/>
      <c r="R116" s="16"/>
    </row>
    <row r="117" spans="2:65" s="13" customFormat="1">
      <c r="B117" s="14"/>
      <c r="C117" s="12" t="s">
        <v>20</v>
      </c>
      <c r="F117" s="17" t="str">
        <f>E12</f>
        <v>Obec Kamenín</v>
      </c>
      <c r="K117" s="12" t="s">
        <v>24</v>
      </c>
      <c r="M117" s="139" t="str">
        <f>E18</f>
        <v>Ing. Ladislav Bréda</v>
      </c>
      <c r="N117" s="139"/>
      <c r="O117" s="139"/>
      <c r="P117" s="139"/>
      <c r="Q117" s="139"/>
      <c r="R117" s="16"/>
    </row>
    <row r="118" spans="2:65" s="13" customFormat="1">
      <c r="B118" s="14"/>
      <c r="C118" s="12" t="s">
        <v>23</v>
      </c>
      <c r="F118" s="17" t="str">
        <f>IF(E15="","",E15)</f>
        <v xml:space="preserve"> </v>
      </c>
      <c r="K118" s="12" t="s">
        <v>25</v>
      </c>
      <c r="M118" s="139" t="str">
        <f>E21</f>
        <v>Ing. Ladislav Bréda</v>
      </c>
      <c r="N118" s="139"/>
      <c r="O118" s="139"/>
      <c r="P118" s="139"/>
      <c r="Q118" s="139"/>
      <c r="R118" s="16"/>
    </row>
    <row r="119" spans="2:65" s="13" customFormat="1">
      <c r="B119" s="14"/>
      <c r="R119" s="16"/>
    </row>
    <row r="120" spans="2:65" s="61" customFormat="1" ht="45" customHeight="1">
      <c r="B120" s="57"/>
      <c r="C120" s="58" t="s">
        <v>66</v>
      </c>
      <c r="D120" s="59" t="s">
        <v>67</v>
      </c>
      <c r="E120" s="59" t="s">
        <v>68</v>
      </c>
      <c r="F120" s="195" t="s">
        <v>69</v>
      </c>
      <c r="G120" s="195"/>
      <c r="H120" s="195"/>
      <c r="I120" s="195"/>
      <c r="J120" s="59" t="s">
        <v>70</v>
      </c>
      <c r="K120" s="59" t="s">
        <v>71</v>
      </c>
      <c r="L120" s="196" t="s">
        <v>72</v>
      </c>
      <c r="M120" s="196"/>
      <c r="N120" s="195" t="s">
        <v>48</v>
      </c>
      <c r="O120" s="195"/>
      <c r="P120" s="195"/>
      <c r="Q120" s="197"/>
      <c r="R120" s="60"/>
      <c r="T120" s="62" t="s">
        <v>73</v>
      </c>
      <c r="U120" s="63" t="s">
        <v>30</v>
      </c>
      <c r="V120" s="63" t="s">
        <v>74</v>
      </c>
      <c r="W120" s="63" t="s">
        <v>75</v>
      </c>
      <c r="X120" s="63" t="s">
        <v>76</v>
      </c>
      <c r="Y120" s="63" t="s">
        <v>77</v>
      </c>
      <c r="Z120" s="63" t="s">
        <v>78</v>
      </c>
      <c r="AA120" s="64" t="s">
        <v>79</v>
      </c>
    </row>
    <row r="121" spans="2:65" s="13" customFormat="1" ht="18">
      <c r="B121" s="14"/>
      <c r="C121" s="65" t="s">
        <v>27</v>
      </c>
      <c r="N121" s="187">
        <f>BK121</f>
        <v>0</v>
      </c>
      <c r="O121" s="188"/>
      <c r="P121" s="188"/>
      <c r="Q121" s="188"/>
      <c r="R121" s="16"/>
      <c r="T121" s="66"/>
      <c r="U121" s="18"/>
      <c r="V121" s="18"/>
      <c r="W121" s="67">
        <f>W122+W148+W166</f>
        <v>99.344099999999997</v>
      </c>
      <c r="X121" s="18"/>
      <c r="Y121" s="67">
        <f>Y122+Y148+Y166</f>
        <v>13.625130059999998</v>
      </c>
      <c r="Z121" s="18"/>
      <c r="AA121" s="68">
        <f>AA122+AA148+AA166</f>
        <v>8.1841600000000003</v>
      </c>
      <c r="AT121" s="5" t="s">
        <v>80</v>
      </c>
      <c r="AU121" s="5" t="s">
        <v>50</v>
      </c>
      <c r="BK121" s="69">
        <f>BK122+BK148+BK166</f>
        <v>0</v>
      </c>
    </row>
    <row r="122" spans="2:65" s="71" customFormat="1" ht="18">
      <c r="B122" s="70"/>
      <c r="D122" s="72" t="s">
        <v>51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189">
        <f>BK122</f>
        <v>0</v>
      </c>
      <c r="O122" s="190"/>
      <c r="P122" s="190"/>
      <c r="Q122" s="190"/>
      <c r="R122" s="73"/>
      <c r="T122" s="74"/>
      <c r="W122" s="75">
        <f>W123+W125+W134+W146</f>
        <v>61.749631000000001</v>
      </c>
      <c r="Y122" s="75">
        <f>Y123+Y125+Y134+Y146</f>
        <v>12.674717059999999</v>
      </c>
      <c r="AA122" s="76">
        <f>AA123+AA125+AA134+AA146</f>
        <v>8.1301600000000001</v>
      </c>
      <c r="AR122" s="77" t="s">
        <v>81</v>
      </c>
      <c r="AT122" s="78" t="s">
        <v>80</v>
      </c>
      <c r="AU122" s="78" t="s">
        <v>9</v>
      </c>
      <c r="AY122" s="77" t="s">
        <v>82</v>
      </c>
      <c r="BK122" s="79">
        <f>BK123+BK125+BK134+BK146</f>
        <v>0</v>
      </c>
    </row>
    <row r="123" spans="2:65" s="71" customFormat="1">
      <c r="B123" s="70"/>
      <c r="D123" s="80" t="s">
        <v>52</v>
      </c>
      <c r="E123" s="80"/>
      <c r="F123" s="80"/>
      <c r="G123" s="80"/>
      <c r="H123" s="80"/>
      <c r="I123" s="80"/>
      <c r="J123" s="80"/>
      <c r="K123" s="80"/>
      <c r="L123" s="80"/>
      <c r="M123" s="80"/>
      <c r="N123" s="191">
        <f>BK123</f>
        <v>0</v>
      </c>
      <c r="O123" s="192"/>
      <c r="P123" s="192"/>
      <c r="Q123" s="192"/>
      <c r="R123" s="73"/>
      <c r="T123" s="74"/>
      <c r="W123" s="75">
        <f>W124</f>
        <v>0.188</v>
      </c>
      <c r="Y123" s="75">
        <f>Y124</f>
        <v>2.6579999999999999E-2</v>
      </c>
      <c r="AA123" s="76">
        <f>AA124</f>
        <v>0</v>
      </c>
      <c r="AR123" s="77" t="s">
        <v>81</v>
      </c>
      <c r="AT123" s="78" t="s">
        <v>80</v>
      </c>
      <c r="AU123" s="78" t="s">
        <v>81</v>
      </c>
      <c r="AY123" s="77" t="s">
        <v>82</v>
      </c>
      <c r="BK123" s="79">
        <f>BK124</f>
        <v>0</v>
      </c>
    </row>
    <row r="124" spans="2:65" s="13" customFormat="1" ht="15" customHeight="1">
      <c r="B124" s="14"/>
      <c r="C124" s="81" t="s">
        <v>81</v>
      </c>
      <c r="D124" s="81" t="s">
        <v>83</v>
      </c>
      <c r="E124" s="82" t="s">
        <v>84</v>
      </c>
      <c r="F124" s="193" t="s">
        <v>85</v>
      </c>
      <c r="G124" s="193"/>
      <c r="H124" s="193"/>
      <c r="I124" s="193"/>
      <c r="J124" s="83" t="s">
        <v>86</v>
      </c>
      <c r="K124" s="84">
        <v>1</v>
      </c>
      <c r="L124" s="194"/>
      <c r="M124" s="194"/>
      <c r="N124" s="194">
        <f>ROUND(L124*K124,3)</f>
        <v>0</v>
      </c>
      <c r="O124" s="194"/>
      <c r="P124" s="194"/>
      <c r="Q124" s="194"/>
      <c r="R124" s="16"/>
      <c r="T124" s="85" t="s">
        <v>16</v>
      </c>
      <c r="U124" s="86" t="s">
        <v>33</v>
      </c>
      <c r="V124" s="87">
        <v>0.188</v>
      </c>
      <c r="W124" s="87">
        <f>V124*K124</f>
        <v>0.188</v>
      </c>
      <c r="X124" s="87">
        <v>2.6579999999999999E-2</v>
      </c>
      <c r="Y124" s="87">
        <f>X124*K124</f>
        <v>2.6579999999999999E-2</v>
      </c>
      <c r="Z124" s="87">
        <v>0</v>
      </c>
      <c r="AA124" s="88">
        <f>Z124*K124</f>
        <v>0</v>
      </c>
      <c r="AR124" s="5" t="s">
        <v>87</v>
      </c>
      <c r="AT124" s="5" t="s">
        <v>83</v>
      </c>
      <c r="AU124" s="5" t="s">
        <v>88</v>
      </c>
      <c r="AY124" s="5" t="s">
        <v>82</v>
      </c>
      <c r="BE124" s="89">
        <f>IF(U124="základná",N124,0)</f>
        <v>0</v>
      </c>
      <c r="BF124" s="89">
        <f>IF(U124="znížená",N124,0)</f>
        <v>0</v>
      </c>
      <c r="BG124" s="89">
        <f>IF(U124="zákl. prenesená",N124,0)</f>
        <v>0</v>
      </c>
      <c r="BH124" s="89">
        <f>IF(U124="zníž. prenesená",N124,0)</f>
        <v>0</v>
      </c>
      <c r="BI124" s="89">
        <f>IF(U124="nulová",N124,0)</f>
        <v>0</v>
      </c>
      <c r="BJ124" s="5" t="s">
        <v>88</v>
      </c>
      <c r="BK124" s="90">
        <f>ROUND(L124*K124,3)</f>
        <v>0</v>
      </c>
      <c r="BL124" s="5" t="s">
        <v>87</v>
      </c>
      <c r="BM124" s="5" t="s">
        <v>89</v>
      </c>
    </row>
    <row r="125" spans="2:65" s="71" customFormat="1">
      <c r="B125" s="70"/>
      <c r="D125" s="80" t="s">
        <v>53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198">
        <f>BK125</f>
        <v>0</v>
      </c>
      <c r="O125" s="199"/>
      <c r="P125" s="199"/>
      <c r="Q125" s="199"/>
      <c r="R125" s="73"/>
      <c r="T125" s="74"/>
      <c r="W125" s="75">
        <f>SUM(W126:W133)</f>
        <v>25.608078000000003</v>
      </c>
      <c r="Y125" s="75">
        <f>SUM(Y126:Y133)</f>
        <v>12.59487706</v>
      </c>
      <c r="AA125" s="76">
        <f>SUM(AA126:AA133)</f>
        <v>0</v>
      </c>
      <c r="AR125" s="77" t="s">
        <v>81</v>
      </c>
      <c r="AT125" s="78" t="s">
        <v>80</v>
      </c>
      <c r="AU125" s="78" t="s">
        <v>81</v>
      </c>
      <c r="AY125" s="77" t="s">
        <v>82</v>
      </c>
      <c r="BK125" s="79">
        <f>SUM(BK126:BK133)</f>
        <v>0</v>
      </c>
    </row>
    <row r="126" spans="2:65" s="13" customFormat="1" ht="15" customHeight="1">
      <c r="B126" s="14"/>
      <c r="C126" s="81" t="s">
        <v>88</v>
      </c>
      <c r="D126" s="81" t="s">
        <v>83</v>
      </c>
      <c r="E126" s="82" t="s">
        <v>90</v>
      </c>
      <c r="F126" s="193" t="s">
        <v>91</v>
      </c>
      <c r="G126" s="193"/>
      <c r="H126" s="193"/>
      <c r="I126" s="193"/>
      <c r="J126" s="83" t="s">
        <v>109</v>
      </c>
      <c r="K126" s="84">
        <v>42</v>
      </c>
      <c r="L126" s="194"/>
      <c r="M126" s="194"/>
      <c r="N126" s="194">
        <f t="shared" ref="N126:N133" si="0">ROUND(L126*K126,3)</f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0.14599999999999999</v>
      </c>
      <c r="W126" s="87">
        <f t="shared" ref="W126:W133" si="1">V126*K126</f>
        <v>6.1319999999999997</v>
      </c>
      <c r="X126" s="87">
        <v>2.8E-3</v>
      </c>
      <c r="Y126" s="87">
        <f t="shared" ref="Y126:Y133" si="2">X126*K126</f>
        <v>0.1176</v>
      </c>
      <c r="Z126" s="87">
        <v>0</v>
      </c>
      <c r="AA126" s="88">
        <f t="shared" ref="AA126:AA133" si="3">Z126*K126</f>
        <v>0</v>
      </c>
      <c r="AR126" s="5" t="s">
        <v>87</v>
      </c>
      <c r="AT126" s="5" t="s">
        <v>83</v>
      </c>
      <c r="AU126" s="5" t="s">
        <v>88</v>
      </c>
      <c r="AY126" s="5" t="s">
        <v>82</v>
      </c>
      <c r="BE126" s="89">
        <f t="shared" ref="BE126:BE133" si="4">IF(U126="základná",N126,0)</f>
        <v>0</v>
      </c>
      <c r="BF126" s="89">
        <f t="shared" ref="BF126:BF133" si="5">IF(U126="znížená",N126,0)</f>
        <v>0</v>
      </c>
      <c r="BG126" s="89">
        <f t="shared" ref="BG126:BG133" si="6">IF(U126="zákl. prenesená",N126,0)</f>
        <v>0</v>
      </c>
      <c r="BH126" s="89">
        <f t="shared" ref="BH126:BH133" si="7">IF(U126="zníž. prenesená",N126,0)</f>
        <v>0</v>
      </c>
      <c r="BI126" s="89">
        <f t="shared" ref="BI126:BI133" si="8">IF(U126="nulová",N126,0)</f>
        <v>0</v>
      </c>
      <c r="BJ126" s="5" t="s">
        <v>88</v>
      </c>
      <c r="BK126" s="90">
        <f t="shared" ref="BK126:BK133" si="9">ROUND(L126*K126,3)</f>
        <v>0</v>
      </c>
      <c r="BL126" s="5" t="s">
        <v>87</v>
      </c>
      <c r="BM126" s="5" t="s">
        <v>93</v>
      </c>
    </row>
    <row r="127" spans="2:65" s="13" customFormat="1" ht="15" customHeight="1">
      <c r="B127" s="14"/>
      <c r="C127" s="81" t="s">
        <v>94</v>
      </c>
      <c r="D127" s="81" t="s">
        <v>83</v>
      </c>
      <c r="E127" s="82" t="s">
        <v>95</v>
      </c>
      <c r="F127" s="193" t="s">
        <v>96</v>
      </c>
      <c r="G127" s="193"/>
      <c r="H127" s="193"/>
      <c r="I127" s="193"/>
      <c r="J127" s="83" t="s">
        <v>97</v>
      </c>
      <c r="K127" s="84">
        <v>3.4580000000000002</v>
      </c>
      <c r="L127" s="194"/>
      <c r="M127" s="194"/>
      <c r="N127" s="194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2.3199999999999998</v>
      </c>
      <c r="W127" s="87">
        <f t="shared" si="1"/>
        <v>8.0225600000000004</v>
      </c>
      <c r="X127" s="87">
        <v>2.19407</v>
      </c>
      <c r="Y127" s="87">
        <f t="shared" si="2"/>
        <v>7.5870940600000001</v>
      </c>
      <c r="Z127" s="87">
        <v>0</v>
      </c>
      <c r="AA127" s="88">
        <f t="shared" si="3"/>
        <v>0</v>
      </c>
      <c r="AR127" s="5" t="s">
        <v>87</v>
      </c>
      <c r="AT127" s="5" t="s">
        <v>83</v>
      </c>
      <c r="AU127" s="5" t="s">
        <v>88</v>
      </c>
      <c r="AY127" s="5" t="s">
        <v>82</v>
      </c>
      <c r="BE127" s="89">
        <f t="shared" si="4"/>
        <v>0</v>
      </c>
      <c r="BF127" s="89">
        <f t="shared" si="5"/>
        <v>0</v>
      </c>
      <c r="BG127" s="89">
        <f t="shared" si="6"/>
        <v>0</v>
      </c>
      <c r="BH127" s="89">
        <f t="shared" si="7"/>
        <v>0</v>
      </c>
      <c r="BI127" s="89">
        <f t="shared" si="8"/>
        <v>0</v>
      </c>
      <c r="BJ127" s="5" t="s">
        <v>88</v>
      </c>
      <c r="BK127" s="90">
        <f t="shared" si="9"/>
        <v>0</v>
      </c>
      <c r="BL127" s="5" t="s">
        <v>87</v>
      </c>
      <c r="BM127" s="5" t="s">
        <v>98</v>
      </c>
    </row>
    <row r="128" spans="2:65" s="13" customFormat="1" ht="15" customHeight="1">
      <c r="B128" s="14"/>
      <c r="C128" s="81" t="s">
        <v>87</v>
      </c>
      <c r="D128" s="81" t="s">
        <v>83</v>
      </c>
      <c r="E128" s="82" t="s">
        <v>99</v>
      </c>
      <c r="F128" s="193" t="s">
        <v>100</v>
      </c>
      <c r="G128" s="193"/>
      <c r="H128" s="193"/>
      <c r="I128" s="193"/>
      <c r="J128" s="83" t="s">
        <v>97</v>
      </c>
      <c r="K128" s="84">
        <v>3.4580000000000002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0.69599999999999995</v>
      </c>
      <c r="W128" s="87">
        <f t="shared" si="1"/>
        <v>2.406768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  <c r="AR128" s="5" t="s">
        <v>87</v>
      </c>
      <c r="AT128" s="5" t="s">
        <v>83</v>
      </c>
      <c r="AU128" s="5" t="s">
        <v>88</v>
      </c>
      <c r="AY128" s="5" t="s">
        <v>82</v>
      </c>
      <c r="BE128" s="89">
        <f t="shared" si="4"/>
        <v>0</v>
      </c>
      <c r="BF128" s="89">
        <f t="shared" si="5"/>
        <v>0</v>
      </c>
      <c r="BG128" s="89">
        <f t="shared" si="6"/>
        <v>0</v>
      </c>
      <c r="BH128" s="89">
        <f t="shared" si="7"/>
        <v>0</v>
      </c>
      <c r="BI128" s="89">
        <f t="shared" si="8"/>
        <v>0</v>
      </c>
      <c r="BJ128" s="5" t="s">
        <v>88</v>
      </c>
      <c r="BK128" s="90">
        <f t="shared" si="9"/>
        <v>0</v>
      </c>
      <c r="BL128" s="5" t="s">
        <v>87</v>
      </c>
      <c r="BM128" s="5" t="s">
        <v>101</v>
      </c>
    </row>
    <row r="129" spans="2:65" s="13" customFormat="1" ht="15" customHeight="1">
      <c r="B129" s="14"/>
      <c r="C129" s="81" t="s">
        <v>102</v>
      </c>
      <c r="D129" s="81" t="s">
        <v>83</v>
      </c>
      <c r="E129" s="82" t="s">
        <v>103</v>
      </c>
      <c r="F129" s="193" t="s">
        <v>104</v>
      </c>
      <c r="G129" s="193"/>
      <c r="H129" s="193"/>
      <c r="I129" s="193"/>
      <c r="J129" s="83" t="s">
        <v>97</v>
      </c>
      <c r="K129" s="84">
        <v>1.325</v>
      </c>
      <c r="L129" s="194"/>
      <c r="M129" s="194"/>
      <c r="N129" s="194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2.5819999999999999</v>
      </c>
      <c r="W129" s="87">
        <f t="shared" si="1"/>
        <v>3.4211499999999995</v>
      </c>
      <c r="X129" s="87">
        <v>2.4157199999999999</v>
      </c>
      <c r="Y129" s="87">
        <f t="shared" si="2"/>
        <v>3.2008289999999997</v>
      </c>
      <c r="Z129" s="87">
        <v>0</v>
      </c>
      <c r="AA129" s="88">
        <f t="shared" si="3"/>
        <v>0</v>
      </c>
      <c r="AR129" s="5" t="s">
        <v>87</v>
      </c>
      <c r="AT129" s="5" t="s">
        <v>83</v>
      </c>
      <c r="AU129" s="5" t="s">
        <v>88</v>
      </c>
      <c r="AY129" s="5" t="s">
        <v>82</v>
      </c>
      <c r="BE129" s="89">
        <f t="shared" si="4"/>
        <v>0</v>
      </c>
      <c r="BF129" s="89">
        <f t="shared" si="5"/>
        <v>0</v>
      </c>
      <c r="BG129" s="89">
        <f t="shared" si="6"/>
        <v>0</v>
      </c>
      <c r="BH129" s="89">
        <f t="shared" si="7"/>
        <v>0</v>
      </c>
      <c r="BI129" s="89">
        <f t="shared" si="8"/>
        <v>0</v>
      </c>
      <c r="BJ129" s="5" t="s">
        <v>88</v>
      </c>
      <c r="BK129" s="90">
        <f t="shared" si="9"/>
        <v>0</v>
      </c>
      <c r="BL129" s="5" t="s">
        <v>87</v>
      </c>
      <c r="BM129" s="5" t="s">
        <v>105</v>
      </c>
    </row>
    <row r="130" spans="2:65" s="13" customFormat="1" ht="15" customHeight="1">
      <c r="B130" s="14"/>
      <c r="C130" s="81" t="s">
        <v>106</v>
      </c>
      <c r="D130" s="81" t="s">
        <v>83</v>
      </c>
      <c r="E130" s="82" t="s">
        <v>107</v>
      </c>
      <c r="F130" s="193" t="s">
        <v>108</v>
      </c>
      <c r="G130" s="193"/>
      <c r="H130" s="193"/>
      <c r="I130" s="193"/>
      <c r="J130" s="83" t="s">
        <v>109</v>
      </c>
      <c r="K130" s="84">
        <v>1.4</v>
      </c>
      <c r="L130" s="194"/>
      <c r="M130" s="194"/>
      <c r="N130" s="194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0.40899999999999997</v>
      </c>
      <c r="W130" s="87">
        <f t="shared" si="1"/>
        <v>0.57259999999999989</v>
      </c>
      <c r="X130" s="87">
        <v>8.6099999999999996E-3</v>
      </c>
      <c r="Y130" s="87">
        <f t="shared" si="2"/>
        <v>1.2053999999999999E-2</v>
      </c>
      <c r="Z130" s="87">
        <v>0</v>
      </c>
      <c r="AA130" s="88">
        <f t="shared" si="3"/>
        <v>0</v>
      </c>
      <c r="AR130" s="5" t="s">
        <v>87</v>
      </c>
      <c r="AT130" s="5" t="s">
        <v>83</v>
      </c>
      <c r="AU130" s="5" t="s">
        <v>88</v>
      </c>
      <c r="AY130" s="5" t="s">
        <v>82</v>
      </c>
      <c r="BE130" s="89">
        <f t="shared" si="4"/>
        <v>0</v>
      </c>
      <c r="BF130" s="89">
        <f t="shared" si="5"/>
        <v>0</v>
      </c>
      <c r="BG130" s="89">
        <f t="shared" si="6"/>
        <v>0</v>
      </c>
      <c r="BH130" s="89">
        <f t="shared" si="7"/>
        <v>0</v>
      </c>
      <c r="BI130" s="89">
        <f t="shared" si="8"/>
        <v>0</v>
      </c>
      <c r="BJ130" s="5" t="s">
        <v>88</v>
      </c>
      <c r="BK130" s="90">
        <f t="shared" si="9"/>
        <v>0</v>
      </c>
      <c r="BL130" s="5" t="s">
        <v>87</v>
      </c>
      <c r="BM130" s="5" t="s">
        <v>110</v>
      </c>
    </row>
    <row r="131" spans="2:65" s="13" customFormat="1" ht="15" customHeight="1">
      <c r="B131" s="14"/>
      <c r="C131" s="81" t="s">
        <v>111</v>
      </c>
      <c r="D131" s="81" t="s">
        <v>83</v>
      </c>
      <c r="E131" s="82" t="s">
        <v>112</v>
      </c>
      <c r="F131" s="193" t="s">
        <v>113</v>
      </c>
      <c r="G131" s="193"/>
      <c r="H131" s="193"/>
      <c r="I131" s="193"/>
      <c r="J131" s="83" t="s">
        <v>109</v>
      </c>
      <c r="K131" s="84">
        <v>1.4</v>
      </c>
      <c r="L131" s="194"/>
      <c r="M131" s="194"/>
      <c r="N131" s="194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0.248</v>
      </c>
      <c r="W131" s="87">
        <f t="shared" si="1"/>
        <v>0.34719999999999995</v>
      </c>
      <c r="X131" s="87">
        <v>0</v>
      </c>
      <c r="Y131" s="87">
        <f t="shared" si="2"/>
        <v>0</v>
      </c>
      <c r="Z131" s="87">
        <v>0</v>
      </c>
      <c r="AA131" s="88">
        <f t="shared" si="3"/>
        <v>0</v>
      </c>
      <c r="AR131" s="5" t="s">
        <v>87</v>
      </c>
      <c r="AT131" s="5" t="s">
        <v>83</v>
      </c>
      <c r="AU131" s="5" t="s">
        <v>88</v>
      </c>
      <c r="AY131" s="5" t="s">
        <v>82</v>
      </c>
      <c r="BE131" s="89">
        <f t="shared" si="4"/>
        <v>0</v>
      </c>
      <c r="BF131" s="89">
        <f t="shared" si="5"/>
        <v>0</v>
      </c>
      <c r="BG131" s="89">
        <f t="shared" si="6"/>
        <v>0</v>
      </c>
      <c r="BH131" s="89">
        <f t="shared" si="7"/>
        <v>0</v>
      </c>
      <c r="BI131" s="89">
        <f t="shared" si="8"/>
        <v>0</v>
      </c>
      <c r="BJ131" s="5" t="s">
        <v>88</v>
      </c>
      <c r="BK131" s="90">
        <f t="shared" si="9"/>
        <v>0</v>
      </c>
      <c r="BL131" s="5" t="s">
        <v>87</v>
      </c>
      <c r="BM131" s="5" t="s">
        <v>114</v>
      </c>
    </row>
    <row r="132" spans="2:65" s="13" customFormat="1" ht="15" customHeight="1">
      <c r="B132" s="14"/>
      <c r="C132" s="81" t="s">
        <v>115</v>
      </c>
      <c r="D132" s="81" t="s">
        <v>83</v>
      </c>
      <c r="E132" s="82" t="s">
        <v>116</v>
      </c>
      <c r="F132" s="193" t="s">
        <v>117</v>
      </c>
      <c r="G132" s="193"/>
      <c r="H132" s="193"/>
      <c r="I132" s="193"/>
      <c r="J132" s="83" t="s">
        <v>97</v>
      </c>
      <c r="K132" s="84">
        <v>0.91300000000000003</v>
      </c>
      <c r="L132" s="194"/>
      <c r="M132" s="194"/>
      <c r="N132" s="194">
        <f t="shared" si="0"/>
        <v>0</v>
      </c>
      <c r="O132" s="194"/>
      <c r="P132" s="194"/>
      <c r="Q132" s="194"/>
      <c r="R132" s="16"/>
      <c r="T132" s="85" t="s">
        <v>16</v>
      </c>
      <c r="U132" s="86" t="s">
        <v>33</v>
      </c>
      <c r="V132" s="87">
        <v>2</v>
      </c>
      <c r="W132" s="87">
        <f t="shared" si="1"/>
        <v>1.8260000000000001</v>
      </c>
      <c r="X132" s="87">
        <v>1.837</v>
      </c>
      <c r="Y132" s="87">
        <f t="shared" si="2"/>
        <v>1.677181</v>
      </c>
      <c r="Z132" s="87">
        <v>0</v>
      </c>
      <c r="AA132" s="88">
        <f t="shared" si="3"/>
        <v>0</v>
      </c>
      <c r="AR132" s="5" t="s">
        <v>87</v>
      </c>
      <c r="AT132" s="5" t="s">
        <v>83</v>
      </c>
      <c r="AU132" s="5" t="s">
        <v>88</v>
      </c>
      <c r="AY132" s="5" t="s">
        <v>82</v>
      </c>
      <c r="BE132" s="89">
        <f t="shared" si="4"/>
        <v>0</v>
      </c>
      <c r="BF132" s="89">
        <f t="shared" si="5"/>
        <v>0</v>
      </c>
      <c r="BG132" s="89">
        <f t="shared" si="6"/>
        <v>0</v>
      </c>
      <c r="BH132" s="89">
        <f t="shared" si="7"/>
        <v>0</v>
      </c>
      <c r="BI132" s="89">
        <f t="shared" si="8"/>
        <v>0</v>
      </c>
      <c r="BJ132" s="5" t="s">
        <v>88</v>
      </c>
      <c r="BK132" s="90">
        <f t="shared" si="9"/>
        <v>0</v>
      </c>
      <c r="BL132" s="5" t="s">
        <v>87</v>
      </c>
      <c r="BM132" s="5" t="s">
        <v>118</v>
      </c>
    </row>
    <row r="133" spans="2:65" s="13" customFormat="1" ht="15" customHeight="1">
      <c r="B133" s="14"/>
      <c r="C133" s="81" t="s">
        <v>119</v>
      </c>
      <c r="D133" s="81" t="s">
        <v>83</v>
      </c>
      <c r="E133" s="82" t="s">
        <v>120</v>
      </c>
      <c r="F133" s="193" t="s">
        <v>121</v>
      </c>
      <c r="G133" s="193"/>
      <c r="H133" s="193"/>
      <c r="I133" s="193"/>
      <c r="J133" s="83" t="s">
        <v>92</v>
      </c>
      <c r="K133" s="84">
        <v>11.9</v>
      </c>
      <c r="L133" s="194"/>
      <c r="M133" s="194"/>
      <c r="N133" s="194">
        <f t="shared" si="0"/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0.24199999999999999</v>
      </c>
      <c r="W133" s="87">
        <f t="shared" si="1"/>
        <v>2.8797999999999999</v>
      </c>
      <c r="X133" s="87">
        <v>1.0000000000000001E-5</v>
      </c>
      <c r="Y133" s="87">
        <f t="shared" si="2"/>
        <v>1.1900000000000002E-4</v>
      </c>
      <c r="Z133" s="87">
        <v>0</v>
      </c>
      <c r="AA133" s="88">
        <f t="shared" si="3"/>
        <v>0</v>
      </c>
      <c r="AR133" s="5" t="s">
        <v>87</v>
      </c>
      <c r="AT133" s="5" t="s">
        <v>83</v>
      </c>
      <c r="AU133" s="5" t="s">
        <v>88</v>
      </c>
      <c r="AY133" s="5" t="s">
        <v>82</v>
      </c>
      <c r="BE133" s="89">
        <f t="shared" si="4"/>
        <v>0</v>
      </c>
      <c r="BF133" s="89">
        <f t="shared" si="5"/>
        <v>0</v>
      </c>
      <c r="BG133" s="89">
        <f t="shared" si="6"/>
        <v>0</v>
      </c>
      <c r="BH133" s="89">
        <f t="shared" si="7"/>
        <v>0</v>
      </c>
      <c r="BI133" s="89">
        <f t="shared" si="8"/>
        <v>0</v>
      </c>
      <c r="BJ133" s="5" t="s">
        <v>88</v>
      </c>
      <c r="BK133" s="90">
        <f t="shared" si="9"/>
        <v>0</v>
      </c>
      <c r="BL133" s="5" t="s">
        <v>87</v>
      </c>
      <c r="BM133" s="5" t="s">
        <v>122</v>
      </c>
    </row>
    <row r="134" spans="2:65" s="71" customFormat="1">
      <c r="B134" s="70"/>
      <c r="D134" s="80" t="s">
        <v>54</v>
      </c>
      <c r="E134" s="80"/>
      <c r="F134" s="80"/>
      <c r="G134" s="80"/>
      <c r="H134" s="80"/>
      <c r="I134" s="80"/>
      <c r="J134" s="80"/>
      <c r="K134" s="80"/>
      <c r="L134" s="80"/>
      <c r="M134" s="80"/>
      <c r="N134" s="198">
        <f>BK134</f>
        <v>0</v>
      </c>
      <c r="O134" s="199"/>
      <c r="P134" s="199"/>
      <c r="Q134" s="199"/>
      <c r="R134" s="73"/>
      <c r="T134" s="74"/>
      <c r="W134" s="75">
        <f>SUM(W135:W145)</f>
        <v>35.671928999999999</v>
      </c>
      <c r="Y134" s="75">
        <f>SUM(Y135:Y145)</f>
        <v>5.3260000000000002E-2</v>
      </c>
      <c r="AA134" s="76">
        <f>SUM(AA135:AA145)</f>
        <v>8.1301600000000001</v>
      </c>
      <c r="AR134" s="77" t="s">
        <v>81</v>
      </c>
      <c r="AT134" s="78" t="s">
        <v>80</v>
      </c>
      <c r="AU134" s="78" t="s">
        <v>81</v>
      </c>
      <c r="AY134" s="77" t="s">
        <v>82</v>
      </c>
      <c r="BK134" s="79">
        <f>SUM(BK135:BK145)</f>
        <v>0</v>
      </c>
    </row>
    <row r="135" spans="2:65" s="13" customFormat="1" ht="15" customHeight="1">
      <c r="B135" s="14"/>
      <c r="C135" s="81" t="s">
        <v>123</v>
      </c>
      <c r="D135" s="81" t="s">
        <v>83</v>
      </c>
      <c r="E135" s="82" t="s">
        <v>124</v>
      </c>
      <c r="F135" s="193" t="s">
        <v>125</v>
      </c>
      <c r="G135" s="193"/>
      <c r="H135" s="193"/>
      <c r="I135" s="193"/>
      <c r="J135" s="83" t="s">
        <v>97</v>
      </c>
      <c r="K135" s="84">
        <v>2.3570000000000002</v>
      </c>
      <c r="L135" s="194"/>
      <c r="M135" s="194"/>
      <c r="N135" s="194">
        <f t="shared" ref="N135:N145" si="10">ROUND(L135*K135,3)</f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11.737</v>
      </c>
      <c r="W135" s="87">
        <f t="shared" ref="W135:W145" si="11">V135*K135</f>
        <v>27.664109000000003</v>
      </c>
      <c r="X135" s="87">
        <v>0</v>
      </c>
      <c r="Y135" s="87">
        <f t="shared" ref="Y135:Y145" si="12">X135*K135</f>
        <v>0</v>
      </c>
      <c r="Z135" s="87">
        <v>2.2000000000000002</v>
      </c>
      <c r="AA135" s="88">
        <f t="shared" ref="AA135:AA145" si="13">Z135*K135</f>
        <v>5.1854000000000005</v>
      </c>
      <c r="AR135" s="5" t="s">
        <v>87</v>
      </c>
      <c r="AT135" s="5" t="s">
        <v>83</v>
      </c>
      <c r="AU135" s="5" t="s">
        <v>88</v>
      </c>
      <c r="AY135" s="5" t="s">
        <v>82</v>
      </c>
      <c r="BE135" s="89">
        <f t="shared" ref="BE135:BE145" si="14">IF(U135="základná",N135,0)</f>
        <v>0</v>
      </c>
      <c r="BF135" s="89">
        <f t="shared" ref="BF135:BF145" si="15">IF(U135="znížená",N135,0)</f>
        <v>0</v>
      </c>
      <c r="BG135" s="89">
        <f t="shared" ref="BG135:BG145" si="16">IF(U135="zákl. prenesená",N135,0)</f>
        <v>0</v>
      </c>
      <c r="BH135" s="89">
        <f t="shared" ref="BH135:BH145" si="17">IF(U135="zníž. prenesená",N135,0)</f>
        <v>0</v>
      </c>
      <c r="BI135" s="89">
        <f t="shared" ref="BI135:BI145" si="18">IF(U135="nulová",N135,0)</f>
        <v>0</v>
      </c>
      <c r="BJ135" s="5" t="s">
        <v>88</v>
      </c>
      <c r="BK135" s="90">
        <f t="shared" ref="BK135:BK145" si="19">ROUND(L135*K135,3)</f>
        <v>0</v>
      </c>
      <c r="BL135" s="5" t="s">
        <v>87</v>
      </c>
      <c r="BM135" s="5" t="s">
        <v>126</v>
      </c>
    </row>
    <row r="136" spans="2:65" s="13" customFormat="1" ht="15" customHeight="1">
      <c r="B136" s="14"/>
      <c r="C136" s="81" t="s">
        <v>127</v>
      </c>
      <c r="D136" s="81" t="s">
        <v>83</v>
      </c>
      <c r="E136" s="82" t="s">
        <v>128</v>
      </c>
      <c r="F136" s="193" t="s">
        <v>129</v>
      </c>
      <c r="G136" s="193"/>
      <c r="H136" s="193"/>
      <c r="I136" s="193"/>
      <c r="J136" s="83" t="s">
        <v>97</v>
      </c>
      <c r="K136" s="84">
        <v>1.645</v>
      </c>
      <c r="L136" s="194"/>
      <c r="M136" s="194"/>
      <c r="N136" s="194">
        <f t="shared" si="10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0.82799999999999996</v>
      </c>
      <c r="W136" s="87">
        <f t="shared" si="11"/>
        <v>1.36206</v>
      </c>
      <c r="X136" s="87">
        <v>0</v>
      </c>
      <c r="Y136" s="87">
        <f t="shared" si="12"/>
        <v>0</v>
      </c>
      <c r="Z136" s="87">
        <v>1.4</v>
      </c>
      <c r="AA136" s="88">
        <f t="shared" si="13"/>
        <v>2.3029999999999999</v>
      </c>
      <c r="AR136" s="5" t="s">
        <v>87</v>
      </c>
      <c r="AT136" s="5" t="s">
        <v>83</v>
      </c>
      <c r="AU136" s="5" t="s">
        <v>88</v>
      </c>
      <c r="AY136" s="5" t="s">
        <v>82</v>
      </c>
      <c r="BE136" s="89">
        <f t="shared" si="14"/>
        <v>0</v>
      </c>
      <c r="BF136" s="89">
        <f t="shared" si="15"/>
        <v>0</v>
      </c>
      <c r="BG136" s="89">
        <f t="shared" si="16"/>
        <v>0</v>
      </c>
      <c r="BH136" s="89">
        <f t="shared" si="17"/>
        <v>0</v>
      </c>
      <c r="BI136" s="89">
        <f t="shared" si="18"/>
        <v>0</v>
      </c>
      <c r="BJ136" s="5" t="s">
        <v>88</v>
      </c>
      <c r="BK136" s="90">
        <f t="shared" si="19"/>
        <v>0</v>
      </c>
      <c r="BL136" s="5" t="s">
        <v>87</v>
      </c>
      <c r="BM136" s="5" t="s">
        <v>130</v>
      </c>
    </row>
    <row r="137" spans="2:65" s="13" customFormat="1" ht="15" customHeight="1">
      <c r="B137" s="14"/>
      <c r="C137" s="81" t="s">
        <v>131</v>
      </c>
      <c r="D137" s="81" t="s">
        <v>83</v>
      </c>
      <c r="E137" s="82" t="s">
        <v>132</v>
      </c>
      <c r="F137" s="193" t="s">
        <v>133</v>
      </c>
      <c r="G137" s="193"/>
      <c r="H137" s="193"/>
      <c r="I137" s="193"/>
      <c r="J137" s="83" t="s">
        <v>109</v>
      </c>
      <c r="K137" s="84">
        <v>1.68</v>
      </c>
      <c r="L137" s="194"/>
      <c r="M137" s="194"/>
      <c r="N137" s="194">
        <f t="shared" si="10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0.25700000000000001</v>
      </c>
      <c r="W137" s="87">
        <f t="shared" si="11"/>
        <v>0.43175999999999998</v>
      </c>
      <c r="X137" s="87">
        <v>0</v>
      </c>
      <c r="Y137" s="87">
        <f t="shared" si="12"/>
        <v>0</v>
      </c>
      <c r="Z137" s="87">
        <v>0.107</v>
      </c>
      <c r="AA137" s="88">
        <f t="shared" si="13"/>
        <v>0.17976</v>
      </c>
      <c r="AR137" s="5" t="s">
        <v>87</v>
      </c>
      <c r="AT137" s="5" t="s">
        <v>83</v>
      </c>
      <c r="AU137" s="5" t="s">
        <v>88</v>
      </c>
      <c r="AY137" s="5" t="s">
        <v>82</v>
      </c>
      <c r="BE137" s="89">
        <f t="shared" si="14"/>
        <v>0</v>
      </c>
      <c r="BF137" s="89">
        <f t="shared" si="15"/>
        <v>0</v>
      </c>
      <c r="BG137" s="89">
        <f t="shared" si="16"/>
        <v>0</v>
      </c>
      <c r="BH137" s="89">
        <f t="shared" si="17"/>
        <v>0</v>
      </c>
      <c r="BI137" s="89">
        <f t="shared" si="18"/>
        <v>0</v>
      </c>
      <c r="BJ137" s="5" t="s">
        <v>88</v>
      </c>
      <c r="BK137" s="90">
        <f t="shared" si="19"/>
        <v>0</v>
      </c>
      <c r="BL137" s="5" t="s">
        <v>87</v>
      </c>
      <c r="BM137" s="5" t="s">
        <v>134</v>
      </c>
    </row>
    <row r="138" spans="2:65" s="13" customFormat="1" ht="15" customHeight="1">
      <c r="B138" s="14"/>
      <c r="C138" s="81" t="s">
        <v>135</v>
      </c>
      <c r="D138" s="81" t="s">
        <v>83</v>
      </c>
      <c r="E138" s="82" t="s">
        <v>136</v>
      </c>
      <c r="F138" s="193" t="s">
        <v>137</v>
      </c>
      <c r="G138" s="193"/>
      <c r="H138" s="193"/>
      <c r="I138" s="193"/>
      <c r="J138" s="83" t="s">
        <v>86</v>
      </c>
      <c r="K138" s="84">
        <v>2</v>
      </c>
      <c r="L138" s="194"/>
      <c r="M138" s="194"/>
      <c r="N138" s="194">
        <f t="shared" si="10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1.1819999999999999</v>
      </c>
      <c r="W138" s="87">
        <f t="shared" si="11"/>
        <v>2.3639999999999999</v>
      </c>
      <c r="X138" s="87">
        <v>2.6630000000000001E-2</v>
      </c>
      <c r="Y138" s="87">
        <f t="shared" si="12"/>
        <v>5.3260000000000002E-2</v>
      </c>
      <c r="Z138" s="87">
        <v>0.126</v>
      </c>
      <c r="AA138" s="88">
        <f t="shared" si="13"/>
        <v>0.252</v>
      </c>
      <c r="AR138" s="5" t="s">
        <v>87</v>
      </c>
      <c r="AT138" s="5" t="s">
        <v>83</v>
      </c>
      <c r="AU138" s="5" t="s">
        <v>88</v>
      </c>
      <c r="AY138" s="5" t="s">
        <v>82</v>
      </c>
      <c r="BE138" s="89">
        <f t="shared" si="14"/>
        <v>0</v>
      </c>
      <c r="BF138" s="89">
        <f t="shared" si="15"/>
        <v>0</v>
      </c>
      <c r="BG138" s="89">
        <f t="shared" si="16"/>
        <v>0</v>
      </c>
      <c r="BH138" s="89">
        <f t="shared" si="17"/>
        <v>0</v>
      </c>
      <c r="BI138" s="89">
        <f t="shared" si="18"/>
        <v>0</v>
      </c>
      <c r="BJ138" s="5" t="s">
        <v>88</v>
      </c>
      <c r="BK138" s="90">
        <f t="shared" si="19"/>
        <v>0</v>
      </c>
      <c r="BL138" s="5" t="s">
        <v>87</v>
      </c>
      <c r="BM138" s="5" t="s">
        <v>138</v>
      </c>
    </row>
    <row r="139" spans="2:65" s="13" customFormat="1" ht="15" customHeight="1">
      <c r="B139" s="14"/>
      <c r="C139" s="81" t="s">
        <v>139</v>
      </c>
      <c r="D139" s="81" t="s">
        <v>83</v>
      </c>
      <c r="E139" s="82" t="s">
        <v>140</v>
      </c>
      <c r="F139" s="193" t="s">
        <v>141</v>
      </c>
      <c r="G139" s="193"/>
      <c r="H139" s="193"/>
      <c r="I139" s="193"/>
      <c r="J139" s="83" t="s">
        <v>92</v>
      </c>
      <c r="K139" s="84">
        <v>2</v>
      </c>
      <c r="L139" s="194"/>
      <c r="M139" s="194"/>
      <c r="N139" s="194">
        <f t="shared" si="10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0.85099999999999998</v>
      </c>
      <c r="W139" s="87">
        <f t="shared" si="11"/>
        <v>1.702</v>
      </c>
      <c r="X139" s="87">
        <v>0</v>
      </c>
      <c r="Y139" s="87">
        <f t="shared" si="12"/>
        <v>0</v>
      </c>
      <c r="Z139" s="87">
        <v>7.0999999999999994E-2</v>
      </c>
      <c r="AA139" s="88">
        <f t="shared" si="13"/>
        <v>0.14199999999999999</v>
      </c>
      <c r="AR139" s="5" t="s">
        <v>87</v>
      </c>
      <c r="AT139" s="5" t="s">
        <v>83</v>
      </c>
      <c r="AU139" s="5" t="s">
        <v>88</v>
      </c>
      <c r="AY139" s="5" t="s">
        <v>82</v>
      </c>
      <c r="BE139" s="89">
        <f t="shared" si="14"/>
        <v>0</v>
      </c>
      <c r="BF139" s="89">
        <f t="shared" si="15"/>
        <v>0</v>
      </c>
      <c r="BG139" s="89">
        <f t="shared" si="16"/>
        <v>0</v>
      </c>
      <c r="BH139" s="89">
        <f t="shared" si="17"/>
        <v>0</v>
      </c>
      <c r="BI139" s="89">
        <f t="shared" si="18"/>
        <v>0</v>
      </c>
      <c r="BJ139" s="5" t="s">
        <v>88</v>
      </c>
      <c r="BK139" s="90">
        <f t="shared" si="19"/>
        <v>0</v>
      </c>
      <c r="BL139" s="5" t="s">
        <v>87</v>
      </c>
      <c r="BM139" s="5" t="s">
        <v>142</v>
      </c>
    </row>
    <row r="140" spans="2:65" s="13" customFormat="1" ht="15" customHeight="1">
      <c r="B140" s="14"/>
      <c r="C140" s="81" t="s">
        <v>143</v>
      </c>
      <c r="D140" s="81" t="s">
        <v>83</v>
      </c>
      <c r="E140" s="82" t="s">
        <v>144</v>
      </c>
      <c r="F140" s="193" t="s">
        <v>145</v>
      </c>
      <c r="G140" s="193"/>
      <c r="H140" s="193"/>
      <c r="I140" s="193"/>
      <c r="J140" s="83" t="s">
        <v>109</v>
      </c>
      <c r="K140" s="84">
        <v>1</v>
      </c>
      <c r="L140" s="194"/>
      <c r="M140" s="194"/>
      <c r="N140" s="194">
        <f t="shared" si="10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0.55300000000000005</v>
      </c>
      <c r="W140" s="87">
        <f t="shared" si="11"/>
        <v>0.55300000000000005</v>
      </c>
      <c r="X140" s="87">
        <v>0</v>
      </c>
      <c r="Y140" s="87">
        <f t="shared" si="12"/>
        <v>0</v>
      </c>
      <c r="Z140" s="87">
        <v>6.8000000000000005E-2</v>
      </c>
      <c r="AA140" s="88">
        <f t="shared" si="13"/>
        <v>6.8000000000000005E-2</v>
      </c>
      <c r="AR140" s="5" t="s">
        <v>87</v>
      </c>
      <c r="AT140" s="5" t="s">
        <v>83</v>
      </c>
      <c r="AU140" s="5" t="s">
        <v>88</v>
      </c>
      <c r="AY140" s="5" t="s">
        <v>82</v>
      </c>
      <c r="BE140" s="89">
        <f t="shared" si="14"/>
        <v>0</v>
      </c>
      <c r="BF140" s="89">
        <f t="shared" si="15"/>
        <v>0</v>
      </c>
      <c r="BG140" s="89">
        <f t="shared" si="16"/>
        <v>0</v>
      </c>
      <c r="BH140" s="89">
        <f t="shared" si="17"/>
        <v>0</v>
      </c>
      <c r="BI140" s="89">
        <f t="shared" si="18"/>
        <v>0</v>
      </c>
      <c r="BJ140" s="5" t="s">
        <v>88</v>
      </c>
      <c r="BK140" s="90">
        <f t="shared" si="19"/>
        <v>0</v>
      </c>
      <c r="BL140" s="5" t="s">
        <v>87</v>
      </c>
      <c r="BM140" s="5" t="s">
        <v>146</v>
      </c>
    </row>
    <row r="141" spans="2:65" s="13" customFormat="1" ht="15" customHeight="1">
      <c r="B141" s="14"/>
      <c r="C141" s="81" t="s">
        <v>147</v>
      </c>
      <c r="D141" s="81" t="s">
        <v>83</v>
      </c>
      <c r="E141" s="82" t="s">
        <v>148</v>
      </c>
      <c r="F141" s="193" t="s">
        <v>149</v>
      </c>
      <c r="G141" s="193"/>
      <c r="H141" s="193"/>
      <c r="I141" s="193"/>
      <c r="J141" s="83" t="s">
        <v>150</v>
      </c>
      <c r="K141" s="84">
        <v>1</v>
      </c>
      <c r="L141" s="194"/>
      <c r="M141" s="194"/>
      <c r="N141" s="194">
        <f t="shared" si="10"/>
        <v>0</v>
      </c>
      <c r="O141" s="194"/>
      <c r="P141" s="194"/>
      <c r="Q141" s="194"/>
      <c r="R141" s="16"/>
      <c r="T141" s="85" t="s">
        <v>16</v>
      </c>
      <c r="U141" s="86" t="s">
        <v>33</v>
      </c>
      <c r="V141" s="87">
        <v>0.89</v>
      </c>
      <c r="W141" s="87">
        <f t="shared" si="11"/>
        <v>0.89</v>
      </c>
      <c r="X141" s="87">
        <v>0</v>
      </c>
      <c r="Y141" s="87">
        <f t="shared" si="12"/>
        <v>0</v>
      </c>
      <c r="Z141" s="87">
        <v>0</v>
      </c>
      <c r="AA141" s="88">
        <f t="shared" si="13"/>
        <v>0</v>
      </c>
      <c r="AR141" s="5" t="s">
        <v>87</v>
      </c>
      <c r="AT141" s="5" t="s">
        <v>83</v>
      </c>
      <c r="AU141" s="5" t="s">
        <v>88</v>
      </c>
      <c r="AY141" s="5" t="s">
        <v>82</v>
      </c>
      <c r="BE141" s="89">
        <f t="shared" si="14"/>
        <v>0</v>
      </c>
      <c r="BF141" s="89">
        <f t="shared" si="15"/>
        <v>0</v>
      </c>
      <c r="BG141" s="89">
        <f t="shared" si="16"/>
        <v>0</v>
      </c>
      <c r="BH141" s="89">
        <f t="shared" si="17"/>
        <v>0</v>
      </c>
      <c r="BI141" s="89">
        <f t="shared" si="18"/>
        <v>0</v>
      </c>
      <c r="BJ141" s="5" t="s">
        <v>88</v>
      </c>
      <c r="BK141" s="90">
        <f t="shared" si="19"/>
        <v>0</v>
      </c>
      <c r="BL141" s="5" t="s">
        <v>87</v>
      </c>
      <c r="BM141" s="5" t="s">
        <v>151</v>
      </c>
    </row>
    <row r="142" spans="2:65" s="13" customFormat="1" ht="15" customHeight="1">
      <c r="B142" s="14"/>
      <c r="C142" s="81" t="s">
        <v>152</v>
      </c>
      <c r="D142" s="81" t="s">
        <v>83</v>
      </c>
      <c r="E142" s="82" t="s">
        <v>153</v>
      </c>
      <c r="F142" s="193" t="s">
        <v>154</v>
      </c>
      <c r="G142" s="193"/>
      <c r="H142" s="193"/>
      <c r="I142" s="193"/>
      <c r="J142" s="83" t="s">
        <v>150</v>
      </c>
      <c r="K142" s="84">
        <v>1</v>
      </c>
      <c r="L142" s="194"/>
      <c r="M142" s="194"/>
      <c r="N142" s="194">
        <f t="shared" si="10"/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0.1</v>
      </c>
      <c r="W142" s="87">
        <f t="shared" si="11"/>
        <v>0.1</v>
      </c>
      <c r="X142" s="87">
        <v>0</v>
      </c>
      <c r="Y142" s="87">
        <f t="shared" si="12"/>
        <v>0</v>
      </c>
      <c r="Z142" s="87">
        <v>0</v>
      </c>
      <c r="AA142" s="88">
        <f t="shared" si="13"/>
        <v>0</v>
      </c>
      <c r="AR142" s="5" t="s">
        <v>87</v>
      </c>
      <c r="AT142" s="5" t="s">
        <v>83</v>
      </c>
      <c r="AU142" s="5" t="s">
        <v>88</v>
      </c>
      <c r="AY142" s="5" t="s">
        <v>82</v>
      </c>
      <c r="BE142" s="89">
        <f t="shared" si="14"/>
        <v>0</v>
      </c>
      <c r="BF142" s="89">
        <f t="shared" si="15"/>
        <v>0</v>
      </c>
      <c r="BG142" s="89">
        <f t="shared" si="16"/>
        <v>0</v>
      </c>
      <c r="BH142" s="89">
        <f t="shared" si="17"/>
        <v>0</v>
      </c>
      <c r="BI142" s="89">
        <f t="shared" si="18"/>
        <v>0</v>
      </c>
      <c r="BJ142" s="5" t="s">
        <v>88</v>
      </c>
      <c r="BK142" s="90">
        <f t="shared" si="19"/>
        <v>0</v>
      </c>
      <c r="BL142" s="5" t="s">
        <v>87</v>
      </c>
      <c r="BM142" s="5" t="s">
        <v>155</v>
      </c>
    </row>
    <row r="143" spans="2:65" s="13" customFormat="1" ht="15" customHeight="1">
      <c r="B143" s="14"/>
      <c r="C143" s="81" t="s">
        <v>156</v>
      </c>
      <c r="D143" s="81" t="s">
        <v>83</v>
      </c>
      <c r="E143" s="82" t="s">
        <v>157</v>
      </c>
      <c r="F143" s="193" t="s">
        <v>158</v>
      </c>
      <c r="G143" s="193"/>
      <c r="H143" s="193"/>
      <c r="I143" s="193"/>
      <c r="J143" s="83" t="s">
        <v>150</v>
      </c>
      <c r="K143" s="84">
        <v>1</v>
      </c>
      <c r="L143" s="194"/>
      <c r="M143" s="194"/>
      <c r="N143" s="194">
        <f t="shared" si="10"/>
        <v>0</v>
      </c>
      <c r="O143" s="194"/>
      <c r="P143" s="194"/>
      <c r="Q143" s="194"/>
      <c r="R143" s="16"/>
      <c r="T143" s="85" t="s">
        <v>16</v>
      </c>
      <c r="U143" s="86" t="s">
        <v>33</v>
      </c>
      <c r="V143" s="87">
        <v>0.59799999999999998</v>
      </c>
      <c r="W143" s="87">
        <f t="shared" si="11"/>
        <v>0.59799999999999998</v>
      </c>
      <c r="X143" s="87">
        <v>0</v>
      </c>
      <c r="Y143" s="87">
        <f t="shared" si="12"/>
        <v>0</v>
      </c>
      <c r="Z143" s="87">
        <v>0</v>
      </c>
      <c r="AA143" s="88">
        <f t="shared" si="13"/>
        <v>0</v>
      </c>
      <c r="AR143" s="5" t="s">
        <v>87</v>
      </c>
      <c r="AT143" s="5" t="s">
        <v>83</v>
      </c>
      <c r="AU143" s="5" t="s">
        <v>88</v>
      </c>
      <c r="AY143" s="5" t="s">
        <v>82</v>
      </c>
      <c r="BE143" s="89">
        <f t="shared" si="14"/>
        <v>0</v>
      </c>
      <c r="BF143" s="89">
        <f t="shared" si="15"/>
        <v>0</v>
      </c>
      <c r="BG143" s="89">
        <f t="shared" si="16"/>
        <v>0</v>
      </c>
      <c r="BH143" s="89">
        <f t="shared" si="17"/>
        <v>0</v>
      </c>
      <c r="BI143" s="89">
        <f t="shared" si="18"/>
        <v>0</v>
      </c>
      <c r="BJ143" s="5" t="s">
        <v>88</v>
      </c>
      <c r="BK143" s="90">
        <f t="shared" si="19"/>
        <v>0</v>
      </c>
      <c r="BL143" s="5" t="s">
        <v>87</v>
      </c>
      <c r="BM143" s="5" t="s">
        <v>159</v>
      </c>
    </row>
    <row r="144" spans="2:65" s="13" customFormat="1" ht="15" customHeight="1">
      <c r="B144" s="14"/>
      <c r="C144" s="81" t="s">
        <v>160</v>
      </c>
      <c r="D144" s="81" t="s">
        <v>83</v>
      </c>
      <c r="E144" s="82" t="s">
        <v>161</v>
      </c>
      <c r="F144" s="193" t="s">
        <v>162</v>
      </c>
      <c r="G144" s="193"/>
      <c r="H144" s="193"/>
      <c r="I144" s="193"/>
      <c r="J144" s="83" t="s">
        <v>150</v>
      </c>
      <c r="K144" s="84">
        <v>1</v>
      </c>
      <c r="L144" s="194"/>
      <c r="M144" s="194"/>
      <c r="N144" s="194">
        <f t="shared" si="10"/>
        <v>0</v>
      </c>
      <c r="O144" s="194"/>
      <c r="P144" s="194"/>
      <c r="Q144" s="194"/>
      <c r="R144" s="16"/>
      <c r="T144" s="85" t="s">
        <v>16</v>
      </c>
      <c r="U144" s="86" t="s">
        <v>33</v>
      </c>
      <c r="V144" s="87">
        <v>7.0000000000000001E-3</v>
      </c>
      <c r="W144" s="87">
        <f t="shared" si="11"/>
        <v>7.0000000000000001E-3</v>
      </c>
      <c r="X144" s="87">
        <v>0</v>
      </c>
      <c r="Y144" s="87">
        <f t="shared" si="12"/>
        <v>0</v>
      </c>
      <c r="Z144" s="87">
        <v>0</v>
      </c>
      <c r="AA144" s="88">
        <f t="shared" si="13"/>
        <v>0</v>
      </c>
      <c r="AR144" s="5" t="s">
        <v>87</v>
      </c>
      <c r="AT144" s="5" t="s">
        <v>83</v>
      </c>
      <c r="AU144" s="5" t="s">
        <v>88</v>
      </c>
      <c r="AY144" s="5" t="s">
        <v>82</v>
      </c>
      <c r="BE144" s="89">
        <f t="shared" si="14"/>
        <v>0</v>
      </c>
      <c r="BF144" s="89">
        <f t="shared" si="15"/>
        <v>0</v>
      </c>
      <c r="BG144" s="89">
        <f t="shared" si="16"/>
        <v>0</v>
      </c>
      <c r="BH144" s="89">
        <f t="shared" si="17"/>
        <v>0</v>
      </c>
      <c r="BI144" s="89">
        <f t="shared" si="18"/>
        <v>0</v>
      </c>
      <c r="BJ144" s="5" t="s">
        <v>88</v>
      </c>
      <c r="BK144" s="90">
        <f t="shared" si="19"/>
        <v>0</v>
      </c>
      <c r="BL144" s="5" t="s">
        <v>87</v>
      </c>
      <c r="BM144" s="5" t="s">
        <v>163</v>
      </c>
    </row>
    <row r="145" spans="2:65" s="13" customFormat="1" ht="15" customHeight="1">
      <c r="B145" s="14"/>
      <c r="C145" s="81" t="s">
        <v>164</v>
      </c>
      <c r="D145" s="81" t="s">
        <v>83</v>
      </c>
      <c r="E145" s="82" t="s">
        <v>165</v>
      </c>
      <c r="F145" s="193" t="s">
        <v>166</v>
      </c>
      <c r="G145" s="193"/>
      <c r="H145" s="193"/>
      <c r="I145" s="193"/>
      <c r="J145" s="83" t="s">
        <v>150</v>
      </c>
      <c r="K145" s="84">
        <v>1</v>
      </c>
      <c r="L145" s="194"/>
      <c r="M145" s="194"/>
      <c r="N145" s="194">
        <f t="shared" si="10"/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 t="shared" si="11"/>
        <v>0</v>
      </c>
      <c r="X145" s="87">
        <v>0</v>
      </c>
      <c r="Y145" s="87">
        <f t="shared" si="12"/>
        <v>0</v>
      </c>
      <c r="Z145" s="87">
        <v>0</v>
      </c>
      <c r="AA145" s="88">
        <f t="shared" si="13"/>
        <v>0</v>
      </c>
      <c r="AR145" s="5" t="s">
        <v>87</v>
      </c>
      <c r="AT145" s="5" t="s">
        <v>83</v>
      </c>
      <c r="AU145" s="5" t="s">
        <v>88</v>
      </c>
      <c r="AY145" s="5" t="s">
        <v>82</v>
      </c>
      <c r="BE145" s="89">
        <f t="shared" si="14"/>
        <v>0</v>
      </c>
      <c r="BF145" s="89">
        <f t="shared" si="15"/>
        <v>0</v>
      </c>
      <c r="BG145" s="89">
        <f t="shared" si="16"/>
        <v>0</v>
      </c>
      <c r="BH145" s="89">
        <f t="shared" si="17"/>
        <v>0</v>
      </c>
      <c r="BI145" s="89">
        <f t="shared" si="18"/>
        <v>0</v>
      </c>
      <c r="BJ145" s="5" t="s">
        <v>88</v>
      </c>
      <c r="BK145" s="90">
        <f t="shared" si="19"/>
        <v>0</v>
      </c>
      <c r="BL145" s="5" t="s">
        <v>87</v>
      </c>
      <c r="BM145" s="5" t="s">
        <v>167</v>
      </c>
    </row>
    <row r="146" spans="2:65" s="71" customFormat="1">
      <c r="B146" s="70"/>
      <c r="D146" s="80" t="s">
        <v>55</v>
      </c>
      <c r="E146" s="80"/>
      <c r="F146" s="80"/>
      <c r="G146" s="80"/>
      <c r="H146" s="80"/>
      <c r="I146" s="80"/>
      <c r="J146" s="80"/>
      <c r="K146" s="80"/>
      <c r="L146" s="80"/>
      <c r="M146" s="80"/>
      <c r="N146" s="198">
        <f>BK146</f>
        <v>0</v>
      </c>
      <c r="O146" s="199"/>
      <c r="P146" s="199"/>
      <c r="Q146" s="199"/>
      <c r="R146" s="73"/>
      <c r="T146" s="74"/>
      <c r="W146" s="75">
        <f>W147</f>
        <v>0.28162399999999999</v>
      </c>
      <c r="Y146" s="75">
        <f>Y147</f>
        <v>0</v>
      </c>
      <c r="AA146" s="76">
        <f>AA147</f>
        <v>0</v>
      </c>
      <c r="AR146" s="77" t="s">
        <v>81</v>
      </c>
      <c r="AT146" s="78" t="s">
        <v>80</v>
      </c>
      <c r="AU146" s="78" t="s">
        <v>81</v>
      </c>
      <c r="AY146" s="77" t="s">
        <v>82</v>
      </c>
      <c r="BK146" s="79">
        <f>BK147</f>
        <v>0</v>
      </c>
    </row>
    <row r="147" spans="2:65" s="13" customFormat="1" ht="15" customHeight="1">
      <c r="B147" s="14"/>
      <c r="C147" s="81" t="s">
        <v>168</v>
      </c>
      <c r="D147" s="81" t="s">
        <v>83</v>
      </c>
      <c r="E147" s="82" t="s">
        <v>169</v>
      </c>
      <c r="F147" s="193" t="s">
        <v>170</v>
      </c>
      <c r="G147" s="193"/>
      <c r="H147" s="193"/>
      <c r="I147" s="193"/>
      <c r="J147" s="83" t="s">
        <v>150</v>
      </c>
      <c r="K147" s="84">
        <v>0.85599999999999998</v>
      </c>
      <c r="L147" s="194"/>
      <c r="M147" s="194"/>
      <c r="N147" s="194">
        <f>ROUND(L147*K147,3)</f>
        <v>0</v>
      </c>
      <c r="O147" s="194"/>
      <c r="P147" s="194"/>
      <c r="Q147" s="194"/>
      <c r="R147" s="16"/>
      <c r="T147" s="85" t="s">
        <v>16</v>
      </c>
      <c r="U147" s="86" t="s">
        <v>33</v>
      </c>
      <c r="V147" s="87">
        <v>0.32900000000000001</v>
      </c>
      <c r="W147" s="87">
        <f>V147*K147</f>
        <v>0.28162399999999999</v>
      </c>
      <c r="X147" s="87">
        <v>0</v>
      </c>
      <c r="Y147" s="87">
        <f>X147*K147</f>
        <v>0</v>
      </c>
      <c r="Z147" s="87">
        <v>0</v>
      </c>
      <c r="AA147" s="88">
        <f>Z147*K147</f>
        <v>0</v>
      </c>
      <c r="AR147" s="5" t="s">
        <v>87</v>
      </c>
      <c r="AT147" s="5" t="s">
        <v>83</v>
      </c>
      <c r="AU147" s="5" t="s">
        <v>88</v>
      </c>
      <c r="AY147" s="5" t="s">
        <v>82</v>
      </c>
      <c r="BE147" s="89">
        <f>IF(U147="základná",N147,0)</f>
        <v>0</v>
      </c>
      <c r="BF147" s="89">
        <f>IF(U147="znížená",N147,0)</f>
        <v>0</v>
      </c>
      <c r="BG147" s="89">
        <f>IF(U147="zákl. prenesená",N147,0)</f>
        <v>0</v>
      </c>
      <c r="BH147" s="89">
        <f>IF(U147="zníž. prenesená",N147,0)</f>
        <v>0</v>
      </c>
      <c r="BI147" s="89">
        <f>IF(U147="nulová",N147,0)</f>
        <v>0</v>
      </c>
      <c r="BJ147" s="5" t="s">
        <v>88</v>
      </c>
      <c r="BK147" s="90">
        <f>ROUND(L147*K147,3)</f>
        <v>0</v>
      </c>
      <c r="BL147" s="5" t="s">
        <v>87</v>
      </c>
      <c r="BM147" s="5" t="s">
        <v>171</v>
      </c>
    </row>
    <row r="148" spans="2:65" s="71" customFormat="1" ht="18">
      <c r="B148" s="70"/>
      <c r="D148" s="72" t="s">
        <v>56</v>
      </c>
      <c r="E148" s="72"/>
      <c r="F148" s="72"/>
      <c r="G148" s="72"/>
      <c r="H148" s="72"/>
      <c r="I148" s="72"/>
      <c r="J148" s="72"/>
      <c r="K148" s="72"/>
      <c r="L148" s="72"/>
      <c r="M148" s="72"/>
      <c r="N148" s="200">
        <f>BK148</f>
        <v>0</v>
      </c>
      <c r="O148" s="201"/>
      <c r="P148" s="201"/>
      <c r="Q148" s="201"/>
      <c r="R148" s="73"/>
      <c r="T148" s="74"/>
      <c r="W148" s="75">
        <f>W149+W151+W157+W159+W163</f>
        <v>37.594468999999997</v>
      </c>
      <c r="Y148" s="75">
        <f>Y149+Y151+Y157+Y159+Y163</f>
        <v>0.95041300000000006</v>
      </c>
      <c r="AA148" s="76">
        <f>AA149+AA151+AA157+AA159+AA163</f>
        <v>5.3999999999999999E-2</v>
      </c>
      <c r="AR148" s="77" t="s">
        <v>88</v>
      </c>
      <c r="AT148" s="78" t="s">
        <v>80</v>
      </c>
      <c r="AU148" s="78" t="s">
        <v>9</v>
      </c>
      <c r="AY148" s="77" t="s">
        <v>82</v>
      </c>
      <c r="BK148" s="79">
        <f>BK149+BK151+BK157+BK159+BK163</f>
        <v>0</v>
      </c>
    </row>
    <row r="149" spans="2:65" s="71" customFormat="1">
      <c r="B149" s="70"/>
      <c r="D149" s="80" t="s">
        <v>57</v>
      </c>
      <c r="E149" s="80"/>
      <c r="F149" s="80"/>
      <c r="G149" s="80"/>
      <c r="H149" s="80"/>
      <c r="I149" s="80"/>
      <c r="J149" s="80"/>
      <c r="K149" s="80"/>
      <c r="L149" s="80"/>
      <c r="M149" s="80"/>
      <c r="N149" s="191">
        <f>BK149</f>
        <v>0</v>
      </c>
      <c r="O149" s="192"/>
      <c r="P149" s="192"/>
      <c r="Q149" s="192"/>
      <c r="R149" s="73"/>
      <c r="T149" s="74"/>
      <c r="W149" s="75">
        <f>W150</f>
        <v>0</v>
      </c>
      <c r="Y149" s="75">
        <f>Y150</f>
        <v>0</v>
      </c>
      <c r="AA149" s="76">
        <f>AA150</f>
        <v>0</v>
      </c>
      <c r="AR149" s="77" t="s">
        <v>88</v>
      </c>
      <c r="AT149" s="78" t="s">
        <v>80</v>
      </c>
      <c r="AU149" s="78" t="s">
        <v>81</v>
      </c>
      <c r="AY149" s="77" t="s">
        <v>82</v>
      </c>
      <c r="BK149" s="79">
        <f>BK150</f>
        <v>0</v>
      </c>
    </row>
    <row r="150" spans="2:65" s="13" customFormat="1" ht="15" customHeight="1">
      <c r="B150" s="14"/>
      <c r="C150" s="81" t="s">
        <v>172</v>
      </c>
      <c r="D150" s="81" t="s">
        <v>83</v>
      </c>
      <c r="E150" s="82" t="s">
        <v>173</v>
      </c>
      <c r="F150" s="193" t="s">
        <v>174</v>
      </c>
      <c r="G150" s="193"/>
      <c r="H150" s="193"/>
      <c r="I150" s="193"/>
      <c r="J150" s="83" t="s">
        <v>109</v>
      </c>
      <c r="K150" s="84">
        <v>54</v>
      </c>
      <c r="L150" s="194"/>
      <c r="M150" s="194"/>
      <c r="N150" s="194">
        <f>ROUND(L150*K150,3)</f>
        <v>0</v>
      </c>
      <c r="O150" s="194"/>
      <c r="P150" s="194"/>
      <c r="Q150" s="194"/>
      <c r="R150" s="16"/>
      <c r="T150" s="85" t="s">
        <v>16</v>
      </c>
      <c r="U150" s="86" t="s">
        <v>33</v>
      </c>
      <c r="V150" s="87">
        <v>0</v>
      </c>
      <c r="W150" s="87">
        <f>V150*K150</f>
        <v>0</v>
      </c>
      <c r="X150" s="87">
        <v>0</v>
      </c>
      <c r="Y150" s="87">
        <f>X150*K150</f>
        <v>0</v>
      </c>
      <c r="Z150" s="87">
        <v>0</v>
      </c>
      <c r="AA150" s="88">
        <f>Z150*K150</f>
        <v>0</v>
      </c>
      <c r="AR150" s="5" t="s">
        <v>147</v>
      </c>
      <c r="AT150" s="5" t="s">
        <v>83</v>
      </c>
      <c r="AU150" s="5" t="s">
        <v>88</v>
      </c>
      <c r="AY150" s="5" t="s">
        <v>82</v>
      </c>
      <c r="BE150" s="89">
        <f>IF(U150="základná",N150,0)</f>
        <v>0</v>
      </c>
      <c r="BF150" s="89">
        <f>IF(U150="znížená",N150,0)</f>
        <v>0</v>
      </c>
      <c r="BG150" s="89">
        <f>IF(U150="zákl. prenesená",N150,0)</f>
        <v>0</v>
      </c>
      <c r="BH150" s="89">
        <f>IF(U150="zníž. prenesená",N150,0)</f>
        <v>0</v>
      </c>
      <c r="BI150" s="89">
        <f>IF(U150="nulová",N150,0)</f>
        <v>0</v>
      </c>
      <c r="BJ150" s="5" t="s">
        <v>88</v>
      </c>
      <c r="BK150" s="90">
        <f>ROUND(L150*K150,3)</f>
        <v>0</v>
      </c>
      <c r="BL150" s="5" t="s">
        <v>147</v>
      </c>
      <c r="BM150" s="5" t="s">
        <v>175</v>
      </c>
    </row>
    <row r="151" spans="2:65" s="71" customFormat="1">
      <c r="B151" s="70"/>
      <c r="D151" s="80" t="s">
        <v>58</v>
      </c>
      <c r="E151" s="80"/>
      <c r="F151" s="80"/>
      <c r="G151" s="80"/>
      <c r="H151" s="80"/>
      <c r="I151" s="80"/>
      <c r="J151" s="80"/>
      <c r="K151" s="80"/>
      <c r="L151" s="80"/>
      <c r="M151" s="80"/>
      <c r="N151" s="198">
        <f>BK151</f>
        <v>0</v>
      </c>
      <c r="O151" s="199"/>
      <c r="P151" s="199"/>
      <c r="Q151" s="199"/>
      <c r="R151" s="73"/>
      <c r="T151" s="74"/>
      <c r="W151" s="75">
        <f>SUM(W152:W156)</f>
        <v>14.407169</v>
      </c>
      <c r="Y151" s="75">
        <f>SUM(Y152:Y156)</f>
        <v>0.21384</v>
      </c>
      <c r="AA151" s="76">
        <f>SUM(AA152:AA156)</f>
        <v>5.3999999999999999E-2</v>
      </c>
      <c r="AR151" s="77" t="s">
        <v>88</v>
      </c>
      <c r="AT151" s="78" t="s">
        <v>80</v>
      </c>
      <c r="AU151" s="78" t="s">
        <v>81</v>
      </c>
      <c r="AY151" s="77" t="s">
        <v>82</v>
      </c>
      <c r="BK151" s="79">
        <f>SUM(BK152:BK156)</f>
        <v>0</v>
      </c>
    </row>
    <row r="152" spans="2:65" s="13" customFormat="1" ht="15" customHeight="1">
      <c r="B152" s="14"/>
      <c r="C152" s="81" t="s">
        <v>176</v>
      </c>
      <c r="D152" s="81" t="s">
        <v>83</v>
      </c>
      <c r="E152" s="82" t="s">
        <v>177</v>
      </c>
      <c r="F152" s="193" t="s">
        <v>178</v>
      </c>
      <c r="G152" s="193"/>
      <c r="H152" s="193"/>
      <c r="I152" s="193"/>
      <c r="J152" s="83" t="s">
        <v>109</v>
      </c>
      <c r="K152" s="84">
        <v>54</v>
      </c>
      <c r="L152" s="194"/>
      <c r="M152" s="194"/>
      <c r="N152" s="194">
        <f>ROUND(L152*K152,3)</f>
        <v>0</v>
      </c>
      <c r="O152" s="194"/>
      <c r="P152" s="194"/>
      <c r="Q152" s="194"/>
      <c r="R152" s="16"/>
      <c r="T152" s="85" t="s">
        <v>16</v>
      </c>
      <c r="U152" s="86" t="s">
        <v>33</v>
      </c>
      <c r="V152" s="87">
        <v>0.1</v>
      </c>
      <c r="W152" s="87">
        <f>V152*K152</f>
        <v>5.4</v>
      </c>
      <c r="X152" s="87">
        <v>0</v>
      </c>
      <c r="Y152" s="87">
        <f>X152*K152</f>
        <v>0</v>
      </c>
      <c r="Z152" s="87">
        <v>1E-3</v>
      </c>
      <c r="AA152" s="88">
        <f>Z152*K152</f>
        <v>5.3999999999999999E-2</v>
      </c>
      <c r="AR152" s="5" t="s">
        <v>147</v>
      </c>
      <c r="AT152" s="5" t="s">
        <v>83</v>
      </c>
      <c r="AU152" s="5" t="s">
        <v>88</v>
      </c>
      <c r="AY152" s="5" t="s">
        <v>82</v>
      </c>
      <c r="BE152" s="89">
        <f>IF(U152="základná",N152,0)</f>
        <v>0</v>
      </c>
      <c r="BF152" s="89">
        <f>IF(U152="znížená",N152,0)</f>
        <v>0</v>
      </c>
      <c r="BG152" s="89">
        <f>IF(U152="zákl. prenesená",N152,0)</f>
        <v>0</v>
      </c>
      <c r="BH152" s="89">
        <f>IF(U152="zníž. prenesená",N152,0)</f>
        <v>0</v>
      </c>
      <c r="BI152" s="89">
        <f>IF(U152="nulová",N152,0)</f>
        <v>0</v>
      </c>
      <c r="BJ152" s="5" t="s">
        <v>88</v>
      </c>
      <c r="BK152" s="90">
        <f>ROUND(L152*K152,3)</f>
        <v>0</v>
      </c>
      <c r="BL152" s="5" t="s">
        <v>147</v>
      </c>
      <c r="BM152" s="5" t="s">
        <v>179</v>
      </c>
    </row>
    <row r="153" spans="2:65" s="13" customFormat="1" ht="15" customHeight="1">
      <c r="B153" s="14"/>
      <c r="C153" s="81" t="s">
        <v>180</v>
      </c>
      <c r="D153" s="81" t="s">
        <v>83</v>
      </c>
      <c r="E153" s="82" t="s">
        <v>181</v>
      </c>
      <c r="F153" s="193" t="s">
        <v>182</v>
      </c>
      <c r="G153" s="193"/>
      <c r="H153" s="193"/>
      <c r="I153" s="193"/>
      <c r="J153" s="83" t="s">
        <v>109</v>
      </c>
      <c r="K153" s="84">
        <v>54</v>
      </c>
      <c r="L153" s="194"/>
      <c r="M153" s="194"/>
      <c r="N153" s="194">
        <f>ROUND(L153*K153,3)</f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0.14399999999999999</v>
      </c>
      <c r="W153" s="87">
        <f>V153*K153</f>
        <v>7.7759999999999998</v>
      </c>
      <c r="X153" s="87">
        <v>3.6000000000000002E-4</v>
      </c>
      <c r="Y153" s="87">
        <f>X153*K153</f>
        <v>1.9440000000000002E-2</v>
      </c>
      <c r="Z153" s="87">
        <v>0</v>
      </c>
      <c r="AA153" s="88">
        <f>Z153*K153</f>
        <v>0</v>
      </c>
      <c r="AR153" s="5" t="s">
        <v>147</v>
      </c>
      <c r="AT153" s="5" t="s">
        <v>83</v>
      </c>
      <c r="AU153" s="5" t="s">
        <v>88</v>
      </c>
      <c r="AY153" s="5" t="s">
        <v>82</v>
      </c>
      <c r="BE153" s="89">
        <f>IF(U153="základná",N153,0)</f>
        <v>0</v>
      </c>
      <c r="BF153" s="89">
        <f>IF(U153="znížená",N153,0)</f>
        <v>0</v>
      </c>
      <c r="BG153" s="89">
        <f>IF(U153="zákl. prenesená",N153,0)</f>
        <v>0</v>
      </c>
      <c r="BH153" s="89">
        <f>IF(U153="zníž. prenesená",N153,0)</f>
        <v>0</v>
      </c>
      <c r="BI153" s="89">
        <f>IF(U153="nulová",N153,0)</f>
        <v>0</v>
      </c>
      <c r="BJ153" s="5" t="s">
        <v>88</v>
      </c>
      <c r="BK153" s="90">
        <f>ROUND(L153*K153,3)</f>
        <v>0</v>
      </c>
      <c r="BL153" s="5" t="s">
        <v>147</v>
      </c>
      <c r="BM153" s="5" t="s">
        <v>183</v>
      </c>
    </row>
    <row r="154" spans="2:65" s="13" customFormat="1" ht="15" customHeight="1">
      <c r="B154" s="14"/>
      <c r="C154" s="91" t="s">
        <v>184</v>
      </c>
      <c r="D154" s="91" t="s">
        <v>185</v>
      </c>
      <c r="E154" s="92" t="s">
        <v>186</v>
      </c>
      <c r="F154" s="202" t="s">
        <v>187</v>
      </c>
      <c r="G154" s="202"/>
      <c r="H154" s="202"/>
      <c r="I154" s="202"/>
      <c r="J154" s="93" t="s">
        <v>109</v>
      </c>
      <c r="K154" s="94">
        <v>54</v>
      </c>
      <c r="L154" s="203"/>
      <c r="M154" s="203"/>
      <c r="N154" s="203">
        <f>ROUND(L154*K154,3)</f>
        <v>0</v>
      </c>
      <c r="O154" s="194"/>
      <c r="P154" s="194"/>
      <c r="Q154" s="194"/>
      <c r="R154" s="16"/>
      <c r="T154" s="85" t="s">
        <v>16</v>
      </c>
      <c r="U154" s="86" t="s">
        <v>33</v>
      </c>
      <c r="V154" s="87">
        <v>0</v>
      </c>
      <c r="W154" s="87">
        <f>V154*K154</f>
        <v>0</v>
      </c>
      <c r="X154" s="87">
        <v>3.5999999999999999E-3</v>
      </c>
      <c r="Y154" s="87">
        <f>X154*K154</f>
        <v>0.19439999999999999</v>
      </c>
      <c r="Z154" s="87">
        <v>0</v>
      </c>
      <c r="AA154" s="88">
        <f>Z154*K154</f>
        <v>0</v>
      </c>
      <c r="AR154" s="5" t="s">
        <v>188</v>
      </c>
      <c r="AT154" s="5" t="s">
        <v>185</v>
      </c>
      <c r="AU154" s="5" t="s">
        <v>88</v>
      </c>
      <c r="AY154" s="5" t="s">
        <v>82</v>
      </c>
      <c r="BE154" s="89">
        <f>IF(U154="základná",N154,0)</f>
        <v>0</v>
      </c>
      <c r="BF154" s="89">
        <f>IF(U154="znížená",N154,0)</f>
        <v>0</v>
      </c>
      <c r="BG154" s="89">
        <f>IF(U154="zákl. prenesená",N154,0)</f>
        <v>0</v>
      </c>
      <c r="BH154" s="89">
        <f>IF(U154="zníž. prenesená",N154,0)</f>
        <v>0</v>
      </c>
      <c r="BI154" s="89">
        <f>IF(U154="nulová",N154,0)</f>
        <v>0</v>
      </c>
      <c r="BJ154" s="5" t="s">
        <v>88</v>
      </c>
      <c r="BK154" s="90">
        <f>ROUND(L154*K154,3)</f>
        <v>0</v>
      </c>
      <c r="BL154" s="5" t="s">
        <v>147</v>
      </c>
      <c r="BM154" s="5" t="s">
        <v>189</v>
      </c>
    </row>
    <row r="155" spans="2:65" s="13" customFormat="1" ht="15" customHeight="1">
      <c r="B155" s="14"/>
      <c r="C155" s="81" t="s">
        <v>190</v>
      </c>
      <c r="D155" s="81" t="s">
        <v>83</v>
      </c>
      <c r="E155" s="82" t="s">
        <v>191</v>
      </c>
      <c r="F155" s="193" t="s">
        <v>192</v>
      </c>
      <c r="G155" s="193"/>
      <c r="H155" s="193"/>
      <c r="I155" s="193"/>
      <c r="J155" s="83" t="s">
        <v>109</v>
      </c>
      <c r="K155" s="84">
        <v>54</v>
      </c>
      <c r="L155" s="194"/>
      <c r="M155" s="194"/>
      <c r="N155" s="194">
        <f>ROUND(L155*K155,3)</f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1.9E-2</v>
      </c>
      <c r="W155" s="87">
        <f>V155*K155</f>
        <v>1.026</v>
      </c>
      <c r="X155" s="87">
        <v>0</v>
      </c>
      <c r="Y155" s="87">
        <f>X155*K155</f>
        <v>0</v>
      </c>
      <c r="Z155" s="87">
        <v>0</v>
      </c>
      <c r="AA155" s="88">
        <f>Z155*K155</f>
        <v>0</v>
      </c>
      <c r="AR155" s="5" t="s">
        <v>147</v>
      </c>
      <c r="AT155" s="5" t="s">
        <v>83</v>
      </c>
      <c r="AU155" s="5" t="s">
        <v>88</v>
      </c>
      <c r="AY155" s="5" t="s">
        <v>82</v>
      </c>
      <c r="BE155" s="89">
        <f>IF(U155="základná",N155,0)</f>
        <v>0</v>
      </c>
      <c r="BF155" s="89">
        <f>IF(U155="znížená",N155,0)</f>
        <v>0</v>
      </c>
      <c r="BG155" s="89">
        <f>IF(U155="zákl. prenesená",N155,0)</f>
        <v>0</v>
      </c>
      <c r="BH155" s="89">
        <f>IF(U155="zníž. prenesená",N155,0)</f>
        <v>0</v>
      </c>
      <c r="BI155" s="89">
        <f>IF(U155="nulová",N155,0)</f>
        <v>0</v>
      </c>
      <c r="BJ155" s="5" t="s">
        <v>88</v>
      </c>
      <c r="BK155" s="90">
        <f>ROUND(L155*K155,3)</f>
        <v>0</v>
      </c>
      <c r="BL155" s="5" t="s">
        <v>147</v>
      </c>
      <c r="BM155" s="5" t="s">
        <v>193</v>
      </c>
    </row>
    <row r="156" spans="2:65" s="13" customFormat="1" ht="15" customHeight="1">
      <c r="B156" s="14"/>
      <c r="C156" s="81" t="s">
        <v>194</v>
      </c>
      <c r="D156" s="81" t="s">
        <v>83</v>
      </c>
      <c r="E156" s="82" t="s">
        <v>195</v>
      </c>
      <c r="F156" s="193" t="s">
        <v>196</v>
      </c>
      <c r="G156" s="193"/>
      <c r="H156" s="193"/>
      <c r="I156" s="193"/>
      <c r="J156" s="83" t="s">
        <v>150</v>
      </c>
      <c r="K156" s="84">
        <v>0.19900000000000001</v>
      </c>
      <c r="L156" s="194"/>
      <c r="M156" s="194"/>
      <c r="N156" s="194">
        <f>ROUND(L156*K156,3)</f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1.0309999999999999</v>
      </c>
      <c r="W156" s="87">
        <f>V156*K156</f>
        <v>0.20516899999999999</v>
      </c>
      <c r="X156" s="87">
        <v>0</v>
      </c>
      <c r="Y156" s="87">
        <f>X156*K156</f>
        <v>0</v>
      </c>
      <c r="Z156" s="87">
        <v>0</v>
      </c>
      <c r="AA156" s="88">
        <f>Z156*K156</f>
        <v>0</v>
      </c>
      <c r="AR156" s="5" t="s">
        <v>147</v>
      </c>
      <c r="AT156" s="5" t="s">
        <v>83</v>
      </c>
      <c r="AU156" s="5" t="s">
        <v>88</v>
      </c>
      <c r="AY156" s="5" t="s">
        <v>82</v>
      </c>
      <c r="BE156" s="89">
        <f>IF(U156="základná",N156,0)</f>
        <v>0</v>
      </c>
      <c r="BF156" s="89">
        <f>IF(U156="znížená",N156,0)</f>
        <v>0</v>
      </c>
      <c r="BG156" s="89">
        <f>IF(U156="zákl. prenesená",N156,0)</f>
        <v>0</v>
      </c>
      <c r="BH156" s="89">
        <f>IF(U156="zníž. prenesená",N156,0)</f>
        <v>0</v>
      </c>
      <c r="BI156" s="89">
        <f>IF(U156="nulová",N156,0)</f>
        <v>0</v>
      </c>
      <c r="BJ156" s="5" t="s">
        <v>88</v>
      </c>
      <c r="BK156" s="90">
        <f>ROUND(L156*K156,3)</f>
        <v>0</v>
      </c>
      <c r="BL156" s="5" t="s">
        <v>147</v>
      </c>
      <c r="BM156" s="5" t="s">
        <v>197</v>
      </c>
    </row>
    <row r="157" spans="2:65" s="71" customFormat="1">
      <c r="B157" s="70"/>
      <c r="D157" s="80" t="s">
        <v>59</v>
      </c>
      <c r="E157" s="80"/>
      <c r="F157" s="80"/>
      <c r="G157" s="80"/>
      <c r="H157" s="80"/>
      <c r="I157" s="80"/>
      <c r="J157" s="80"/>
      <c r="K157" s="80"/>
      <c r="L157" s="80"/>
      <c r="M157" s="80"/>
      <c r="N157" s="198">
        <f>BK157</f>
        <v>0</v>
      </c>
      <c r="O157" s="199"/>
      <c r="P157" s="199"/>
      <c r="Q157" s="199"/>
      <c r="R157" s="73"/>
      <c r="T157" s="74"/>
      <c r="W157" s="75">
        <f>W158</f>
        <v>15.320100000000002</v>
      </c>
      <c r="Y157" s="75">
        <f>Y158</f>
        <v>0.63577300000000003</v>
      </c>
      <c r="AA157" s="76">
        <f>AA158</f>
        <v>0</v>
      </c>
      <c r="AR157" s="77" t="s">
        <v>88</v>
      </c>
      <c r="AT157" s="78" t="s">
        <v>80</v>
      </c>
      <c r="AU157" s="78" t="s">
        <v>81</v>
      </c>
      <c r="AY157" s="77" t="s">
        <v>82</v>
      </c>
      <c r="BK157" s="79">
        <f>BK158</f>
        <v>0</v>
      </c>
    </row>
    <row r="158" spans="2:65" s="13" customFormat="1" ht="15" customHeight="1">
      <c r="B158" s="14"/>
      <c r="C158" s="81" t="s">
        <v>198</v>
      </c>
      <c r="D158" s="81" t="s">
        <v>83</v>
      </c>
      <c r="E158" s="82" t="s">
        <v>199</v>
      </c>
      <c r="F158" s="193" t="s">
        <v>200</v>
      </c>
      <c r="G158" s="193"/>
      <c r="H158" s="193"/>
      <c r="I158" s="193"/>
      <c r="J158" s="83" t="s">
        <v>109</v>
      </c>
      <c r="K158" s="84">
        <v>22.3</v>
      </c>
      <c r="L158" s="194"/>
      <c r="M158" s="194"/>
      <c r="N158" s="194">
        <f>ROUND(L158*K158,3)</f>
        <v>0</v>
      </c>
      <c r="O158" s="194"/>
      <c r="P158" s="194"/>
      <c r="Q158" s="194"/>
      <c r="R158" s="16"/>
      <c r="T158" s="85" t="s">
        <v>16</v>
      </c>
      <c r="U158" s="86" t="s">
        <v>33</v>
      </c>
      <c r="V158" s="87">
        <v>0.68700000000000006</v>
      </c>
      <c r="W158" s="87">
        <f>V158*K158</f>
        <v>15.320100000000002</v>
      </c>
      <c r="X158" s="87">
        <v>2.8510000000000001E-2</v>
      </c>
      <c r="Y158" s="87">
        <f>X158*K158</f>
        <v>0.63577300000000003</v>
      </c>
      <c r="Z158" s="87">
        <v>0</v>
      </c>
      <c r="AA158" s="88">
        <f>Z158*K158</f>
        <v>0</v>
      </c>
      <c r="AR158" s="5" t="s">
        <v>147</v>
      </c>
      <c r="AT158" s="5" t="s">
        <v>83</v>
      </c>
      <c r="AU158" s="5" t="s">
        <v>88</v>
      </c>
      <c r="AY158" s="5" t="s">
        <v>82</v>
      </c>
      <c r="BE158" s="89">
        <f>IF(U158="základná",N158,0)</f>
        <v>0</v>
      </c>
      <c r="BF158" s="89">
        <f>IF(U158="znížená",N158,0)</f>
        <v>0</v>
      </c>
      <c r="BG158" s="89">
        <f>IF(U158="zákl. prenesená",N158,0)</f>
        <v>0</v>
      </c>
      <c r="BH158" s="89">
        <f>IF(U158="zníž. prenesená",N158,0)</f>
        <v>0</v>
      </c>
      <c r="BI158" s="89">
        <f>IF(U158="nulová",N158,0)</f>
        <v>0</v>
      </c>
      <c r="BJ158" s="5" t="s">
        <v>88</v>
      </c>
      <c r="BK158" s="90">
        <f>ROUND(L158*K158,3)</f>
        <v>0</v>
      </c>
      <c r="BL158" s="5" t="s">
        <v>147</v>
      </c>
      <c r="BM158" s="5" t="s">
        <v>201</v>
      </c>
    </row>
    <row r="159" spans="2:65" s="71" customFormat="1">
      <c r="B159" s="70"/>
      <c r="D159" s="80" t="s">
        <v>60</v>
      </c>
      <c r="E159" s="80"/>
      <c r="F159" s="80"/>
      <c r="G159" s="80"/>
      <c r="H159" s="80"/>
      <c r="I159" s="80"/>
      <c r="J159" s="80"/>
      <c r="K159" s="80"/>
      <c r="L159" s="80"/>
      <c r="M159" s="80"/>
      <c r="N159" s="198">
        <f>BK159</f>
        <v>0</v>
      </c>
      <c r="O159" s="199"/>
      <c r="P159" s="199"/>
      <c r="Q159" s="199"/>
      <c r="R159" s="73"/>
      <c r="T159" s="74"/>
      <c r="W159" s="75">
        <f>SUM(W160:W162)</f>
        <v>4.2081999999999997</v>
      </c>
      <c r="Y159" s="75">
        <f>SUM(Y160:Y162)</f>
        <v>8.5800000000000001E-2</v>
      </c>
      <c r="AA159" s="76">
        <f>SUM(AA160:AA162)</f>
        <v>0</v>
      </c>
      <c r="AR159" s="77" t="s">
        <v>88</v>
      </c>
      <c r="AT159" s="78" t="s">
        <v>80</v>
      </c>
      <c r="AU159" s="78" t="s">
        <v>81</v>
      </c>
      <c r="AY159" s="77" t="s">
        <v>82</v>
      </c>
      <c r="BK159" s="79">
        <f>SUM(BK160:BK162)</f>
        <v>0</v>
      </c>
    </row>
    <row r="160" spans="2:65" s="13" customFormat="1" ht="15" customHeight="1">
      <c r="B160" s="14"/>
      <c r="C160" s="81" t="s">
        <v>202</v>
      </c>
      <c r="D160" s="81" t="s">
        <v>83</v>
      </c>
      <c r="E160" s="82" t="s">
        <v>203</v>
      </c>
      <c r="F160" s="193" t="s">
        <v>204</v>
      </c>
      <c r="G160" s="193"/>
      <c r="H160" s="193"/>
      <c r="I160" s="193"/>
      <c r="J160" s="83" t="s">
        <v>109</v>
      </c>
      <c r="K160" s="84">
        <v>4</v>
      </c>
      <c r="L160" s="194"/>
      <c r="M160" s="194"/>
      <c r="N160" s="194">
        <f>ROUND(L160*K160,3)</f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1.012</v>
      </c>
      <c r="W160" s="87">
        <f>V160*K160</f>
        <v>4.048</v>
      </c>
      <c r="X160" s="87">
        <v>2.9499999999999999E-3</v>
      </c>
      <c r="Y160" s="87">
        <f>X160*K160</f>
        <v>1.18E-2</v>
      </c>
      <c r="Z160" s="87">
        <v>0</v>
      </c>
      <c r="AA160" s="88">
        <f>Z160*K160</f>
        <v>0</v>
      </c>
      <c r="AR160" s="5" t="s">
        <v>147</v>
      </c>
      <c r="AT160" s="5" t="s">
        <v>83</v>
      </c>
      <c r="AU160" s="5" t="s">
        <v>88</v>
      </c>
      <c r="AY160" s="5" t="s">
        <v>82</v>
      </c>
      <c r="BE160" s="89">
        <f>IF(U160="základná",N160,0)</f>
        <v>0</v>
      </c>
      <c r="BF160" s="89">
        <f>IF(U160="znížená",N160,0)</f>
        <v>0</v>
      </c>
      <c r="BG160" s="89">
        <f>IF(U160="zákl. prenesená",N160,0)</f>
        <v>0</v>
      </c>
      <c r="BH160" s="89">
        <f>IF(U160="zníž. prenesená",N160,0)</f>
        <v>0</v>
      </c>
      <c r="BI160" s="89">
        <f>IF(U160="nulová",N160,0)</f>
        <v>0</v>
      </c>
      <c r="BJ160" s="5" t="s">
        <v>88</v>
      </c>
      <c r="BK160" s="90">
        <f>ROUND(L160*K160,3)</f>
        <v>0</v>
      </c>
      <c r="BL160" s="5" t="s">
        <v>147</v>
      </c>
      <c r="BM160" s="5" t="s">
        <v>205</v>
      </c>
    </row>
    <row r="161" spans="2:65" s="13" customFormat="1" ht="15" customHeight="1">
      <c r="B161" s="14"/>
      <c r="C161" s="91" t="s">
        <v>206</v>
      </c>
      <c r="D161" s="91" t="s">
        <v>185</v>
      </c>
      <c r="E161" s="92" t="s">
        <v>207</v>
      </c>
      <c r="F161" s="202" t="s">
        <v>208</v>
      </c>
      <c r="G161" s="202"/>
      <c r="H161" s="202"/>
      <c r="I161" s="202"/>
      <c r="J161" s="93" t="s">
        <v>109</v>
      </c>
      <c r="K161" s="94">
        <v>4</v>
      </c>
      <c r="L161" s="203"/>
      <c r="M161" s="203"/>
      <c r="N161" s="203">
        <f>ROUND(L161*K161,3)</f>
        <v>0</v>
      </c>
      <c r="O161" s="194"/>
      <c r="P161" s="194"/>
      <c r="Q161" s="194"/>
      <c r="R161" s="16"/>
      <c r="T161" s="85" t="s">
        <v>16</v>
      </c>
      <c r="U161" s="86" t="s">
        <v>33</v>
      </c>
      <c r="V161" s="87">
        <v>0</v>
      </c>
      <c r="W161" s="87">
        <f>V161*K161</f>
        <v>0</v>
      </c>
      <c r="X161" s="87">
        <v>1.8499999999999999E-2</v>
      </c>
      <c r="Y161" s="87">
        <f>X161*K161</f>
        <v>7.3999999999999996E-2</v>
      </c>
      <c r="Z161" s="87">
        <v>0</v>
      </c>
      <c r="AA161" s="88">
        <f>Z161*K161</f>
        <v>0</v>
      </c>
      <c r="AR161" s="5" t="s">
        <v>188</v>
      </c>
      <c r="AT161" s="5" t="s">
        <v>185</v>
      </c>
      <c r="AU161" s="5" t="s">
        <v>88</v>
      </c>
      <c r="AY161" s="5" t="s">
        <v>82</v>
      </c>
      <c r="BE161" s="89">
        <f>IF(U161="základná",N161,0)</f>
        <v>0</v>
      </c>
      <c r="BF161" s="89">
        <f>IF(U161="znížená",N161,0)</f>
        <v>0</v>
      </c>
      <c r="BG161" s="89">
        <f>IF(U161="zákl. prenesená",N161,0)</f>
        <v>0</v>
      </c>
      <c r="BH161" s="89">
        <f>IF(U161="zníž. prenesená",N161,0)</f>
        <v>0</v>
      </c>
      <c r="BI161" s="89">
        <f>IF(U161="nulová",N161,0)</f>
        <v>0</v>
      </c>
      <c r="BJ161" s="5" t="s">
        <v>88</v>
      </c>
      <c r="BK161" s="90">
        <f>ROUND(L161*K161,3)</f>
        <v>0</v>
      </c>
      <c r="BL161" s="5" t="s">
        <v>147</v>
      </c>
      <c r="BM161" s="5" t="s">
        <v>209</v>
      </c>
    </row>
    <row r="162" spans="2:65" s="13" customFormat="1" ht="15" customHeight="1">
      <c r="B162" s="14"/>
      <c r="C162" s="81" t="s">
        <v>210</v>
      </c>
      <c r="D162" s="81" t="s">
        <v>83</v>
      </c>
      <c r="E162" s="82" t="s">
        <v>211</v>
      </c>
      <c r="F162" s="193" t="s">
        <v>212</v>
      </c>
      <c r="G162" s="193"/>
      <c r="H162" s="193"/>
      <c r="I162" s="193"/>
      <c r="J162" s="83" t="s">
        <v>150</v>
      </c>
      <c r="K162" s="84">
        <v>0.1</v>
      </c>
      <c r="L162" s="194"/>
      <c r="M162" s="194"/>
      <c r="N162" s="194">
        <f>ROUND(L162*K162,3)</f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1.6020000000000001</v>
      </c>
      <c r="W162" s="87">
        <f>V162*K162</f>
        <v>0.16020000000000001</v>
      </c>
      <c r="X162" s="87">
        <v>0</v>
      </c>
      <c r="Y162" s="87">
        <f>X162*K162</f>
        <v>0</v>
      </c>
      <c r="Z162" s="87">
        <v>0</v>
      </c>
      <c r="AA162" s="88">
        <f>Z162*K162</f>
        <v>0</v>
      </c>
      <c r="AR162" s="5" t="s">
        <v>147</v>
      </c>
      <c r="AT162" s="5" t="s">
        <v>83</v>
      </c>
      <c r="AU162" s="5" t="s">
        <v>88</v>
      </c>
      <c r="AY162" s="5" t="s">
        <v>82</v>
      </c>
      <c r="BE162" s="89">
        <f>IF(U162="základná",N162,0)</f>
        <v>0</v>
      </c>
      <c r="BF162" s="89">
        <f>IF(U162="znížená",N162,0)</f>
        <v>0</v>
      </c>
      <c r="BG162" s="89">
        <f>IF(U162="zákl. prenesená",N162,0)</f>
        <v>0</v>
      </c>
      <c r="BH162" s="89">
        <f>IF(U162="zníž. prenesená",N162,0)</f>
        <v>0</v>
      </c>
      <c r="BI162" s="89">
        <f>IF(U162="nulová",N162,0)</f>
        <v>0</v>
      </c>
      <c r="BJ162" s="5" t="s">
        <v>88</v>
      </c>
      <c r="BK162" s="90">
        <f>ROUND(L162*K162,3)</f>
        <v>0</v>
      </c>
      <c r="BL162" s="5" t="s">
        <v>147</v>
      </c>
      <c r="BM162" s="5" t="s">
        <v>213</v>
      </c>
    </row>
    <row r="163" spans="2:65" s="71" customFormat="1">
      <c r="B163" s="70"/>
      <c r="D163" s="80" t="s">
        <v>61</v>
      </c>
      <c r="E163" s="80"/>
      <c r="F163" s="80"/>
      <c r="G163" s="80"/>
      <c r="H163" s="80"/>
      <c r="I163" s="80"/>
      <c r="J163" s="80"/>
      <c r="K163" s="80"/>
      <c r="L163" s="80"/>
      <c r="M163" s="80"/>
      <c r="N163" s="198">
        <f>BK163</f>
        <v>0</v>
      </c>
      <c r="O163" s="199"/>
      <c r="P163" s="199"/>
      <c r="Q163" s="199"/>
      <c r="R163" s="73"/>
      <c r="T163" s="74"/>
      <c r="W163" s="75">
        <f>SUM(W164:W165)</f>
        <v>3.6589999999999998</v>
      </c>
      <c r="Y163" s="75">
        <f>SUM(Y164:Y165)</f>
        <v>1.4999999999999999E-2</v>
      </c>
      <c r="AA163" s="76">
        <f>SUM(AA164:AA165)</f>
        <v>0</v>
      </c>
      <c r="AR163" s="77" t="s">
        <v>88</v>
      </c>
      <c r="AT163" s="78" t="s">
        <v>80</v>
      </c>
      <c r="AU163" s="78" t="s">
        <v>81</v>
      </c>
      <c r="AY163" s="77" t="s">
        <v>82</v>
      </c>
      <c r="BK163" s="79">
        <f>SUM(BK164:BK165)</f>
        <v>0</v>
      </c>
    </row>
    <row r="164" spans="2:65" s="13" customFormat="1" ht="15" customHeight="1">
      <c r="B164" s="14"/>
      <c r="C164" s="81" t="s">
        <v>188</v>
      </c>
      <c r="D164" s="81" t="s">
        <v>83</v>
      </c>
      <c r="E164" s="82" t="s">
        <v>214</v>
      </c>
      <c r="F164" s="193" t="s">
        <v>215</v>
      </c>
      <c r="G164" s="193"/>
      <c r="H164" s="193"/>
      <c r="I164" s="193"/>
      <c r="J164" s="83" t="s">
        <v>109</v>
      </c>
      <c r="K164" s="84">
        <v>50</v>
      </c>
      <c r="L164" s="194"/>
      <c r="M164" s="194"/>
      <c r="N164" s="194">
        <f>ROUND(L164*K164,3)</f>
        <v>0</v>
      </c>
      <c r="O164" s="194"/>
      <c r="P164" s="194"/>
      <c r="Q164" s="194"/>
      <c r="R164" s="16"/>
      <c r="T164" s="85" t="s">
        <v>16</v>
      </c>
      <c r="U164" s="86" t="s">
        <v>33</v>
      </c>
      <c r="V164" s="87">
        <v>3.0179999999999998E-2</v>
      </c>
      <c r="W164" s="87">
        <f>V164*K164</f>
        <v>1.5089999999999999</v>
      </c>
      <c r="X164" s="87">
        <v>1E-4</v>
      </c>
      <c r="Y164" s="87">
        <f>X164*K164</f>
        <v>5.0000000000000001E-3</v>
      </c>
      <c r="Z164" s="87">
        <v>0</v>
      </c>
      <c r="AA164" s="88">
        <f>Z164*K164</f>
        <v>0</v>
      </c>
      <c r="AR164" s="5" t="s">
        <v>147</v>
      </c>
      <c r="AT164" s="5" t="s">
        <v>83</v>
      </c>
      <c r="AU164" s="5" t="s">
        <v>88</v>
      </c>
      <c r="AY164" s="5" t="s">
        <v>82</v>
      </c>
      <c r="BE164" s="89">
        <f>IF(U164="základná",N164,0)</f>
        <v>0</v>
      </c>
      <c r="BF164" s="89">
        <f>IF(U164="znížená",N164,0)</f>
        <v>0</v>
      </c>
      <c r="BG164" s="89">
        <f>IF(U164="zákl. prenesená",N164,0)</f>
        <v>0</v>
      </c>
      <c r="BH164" s="89">
        <f>IF(U164="zníž. prenesená",N164,0)</f>
        <v>0</v>
      </c>
      <c r="BI164" s="89">
        <f>IF(U164="nulová",N164,0)</f>
        <v>0</v>
      </c>
      <c r="BJ164" s="5" t="s">
        <v>88</v>
      </c>
      <c r="BK164" s="90">
        <f>ROUND(L164*K164,3)</f>
        <v>0</v>
      </c>
      <c r="BL164" s="5" t="s">
        <v>147</v>
      </c>
      <c r="BM164" s="5" t="s">
        <v>216</v>
      </c>
    </row>
    <row r="165" spans="2:65" s="13" customFormat="1" ht="15" customHeight="1">
      <c r="B165" s="14"/>
      <c r="C165" s="81" t="s">
        <v>217</v>
      </c>
      <c r="D165" s="81" t="s">
        <v>83</v>
      </c>
      <c r="E165" s="82" t="s">
        <v>218</v>
      </c>
      <c r="F165" s="193" t="s">
        <v>219</v>
      </c>
      <c r="G165" s="193"/>
      <c r="H165" s="193"/>
      <c r="I165" s="193"/>
      <c r="J165" s="83" t="s">
        <v>109</v>
      </c>
      <c r="K165" s="84">
        <v>50</v>
      </c>
      <c r="L165" s="194"/>
      <c r="M165" s="194"/>
      <c r="N165" s="194">
        <f>ROUND(L165*K165,3)</f>
        <v>0</v>
      </c>
      <c r="O165" s="194"/>
      <c r="P165" s="194"/>
      <c r="Q165" s="194"/>
      <c r="R165" s="16"/>
      <c r="T165" s="85" t="s">
        <v>16</v>
      </c>
      <c r="U165" s="86" t="s">
        <v>33</v>
      </c>
      <c r="V165" s="87">
        <v>4.2999999999999997E-2</v>
      </c>
      <c r="W165" s="87">
        <f>V165*K165</f>
        <v>2.15</v>
      </c>
      <c r="X165" s="87">
        <v>2.0000000000000001E-4</v>
      </c>
      <c r="Y165" s="87">
        <f>X165*K165</f>
        <v>0.01</v>
      </c>
      <c r="Z165" s="87">
        <v>0</v>
      </c>
      <c r="AA165" s="88">
        <f>Z165*K165</f>
        <v>0</v>
      </c>
      <c r="AR165" s="5" t="s">
        <v>147</v>
      </c>
      <c r="AT165" s="5" t="s">
        <v>83</v>
      </c>
      <c r="AU165" s="5" t="s">
        <v>88</v>
      </c>
      <c r="AY165" s="5" t="s">
        <v>82</v>
      </c>
      <c r="BE165" s="89">
        <f>IF(U165="základná",N165,0)</f>
        <v>0</v>
      </c>
      <c r="BF165" s="89">
        <f>IF(U165="znížená",N165,0)</f>
        <v>0</v>
      </c>
      <c r="BG165" s="89">
        <f>IF(U165="zákl. prenesená",N165,0)</f>
        <v>0</v>
      </c>
      <c r="BH165" s="89">
        <f>IF(U165="zníž. prenesená",N165,0)</f>
        <v>0</v>
      </c>
      <c r="BI165" s="89">
        <f>IF(U165="nulová",N165,0)</f>
        <v>0</v>
      </c>
      <c r="BJ165" s="5" t="s">
        <v>88</v>
      </c>
      <c r="BK165" s="90">
        <f>ROUND(L165*K165,3)</f>
        <v>0</v>
      </c>
      <c r="BL165" s="5" t="s">
        <v>147</v>
      </c>
      <c r="BM165" s="5" t="s">
        <v>220</v>
      </c>
    </row>
    <row r="166" spans="2:65" s="71" customFormat="1" ht="18">
      <c r="B166" s="70"/>
      <c r="D166" s="72" t="s">
        <v>62</v>
      </c>
      <c r="E166" s="72"/>
      <c r="F166" s="72"/>
      <c r="G166" s="72"/>
      <c r="H166" s="72"/>
      <c r="I166" s="72"/>
      <c r="J166" s="72"/>
      <c r="K166" s="72"/>
      <c r="L166" s="72"/>
      <c r="M166" s="72"/>
      <c r="N166" s="204">
        <f>BK166</f>
        <v>0</v>
      </c>
      <c r="O166" s="205"/>
      <c r="P166" s="205"/>
      <c r="Q166" s="205"/>
      <c r="R166" s="73"/>
      <c r="T166" s="74"/>
      <c r="W166" s="75">
        <f>SUM(W167:W168)</f>
        <v>0</v>
      </c>
      <c r="Y166" s="75">
        <f>SUM(Y167:Y168)</f>
        <v>0</v>
      </c>
      <c r="AA166" s="76">
        <f>SUM(AA167:AA168)</f>
        <v>0</v>
      </c>
      <c r="AR166" s="77" t="s">
        <v>87</v>
      </c>
      <c r="AT166" s="78" t="s">
        <v>80</v>
      </c>
      <c r="AU166" s="78" t="s">
        <v>9</v>
      </c>
      <c r="AY166" s="77" t="s">
        <v>82</v>
      </c>
      <c r="BK166" s="79">
        <f>SUM(BK167:BK168)</f>
        <v>0</v>
      </c>
    </row>
    <row r="167" spans="2:65" s="13" customFormat="1" ht="15" customHeight="1">
      <c r="B167" s="14"/>
      <c r="C167" s="81" t="s">
        <v>221</v>
      </c>
      <c r="D167" s="81" t="s">
        <v>83</v>
      </c>
      <c r="E167" s="82" t="s">
        <v>222</v>
      </c>
      <c r="F167" s="193" t="s">
        <v>223</v>
      </c>
      <c r="G167" s="193"/>
      <c r="H167" s="193"/>
      <c r="I167" s="193"/>
      <c r="J167" s="83" t="s">
        <v>92</v>
      </c>
      <c r="K167" s="84">
        <v>18.2</v>
      </c>
      <c r="L167" s="194"/>
      <c r="M167" s="194"/>
      <c r="N167" s="194">
        <f>ROUND(L167*K167,3)</f>
        <v>0</v>
      </c>
      <c r="O167" s="194"/>
      <c r="P167" s="194"/>
      <c r="Q167" s="194"/>
      <c r="R167" s="16"/>
      <c r="T167" s="85" t="s">
        <v>16</v>
      </c>
      <c r="U167" s="86" t="s">
        <v>33</v>
      </c>
      <c r="V167" s="87">
        <v>0</v>
      </c>
      <c r="W167" s="87">
        <f>V167*K167</f>
        <v>0</v>
      </c>
      <c r="X167" s="87">
        <v>0</v>
      </c>
      <c r="Y167" s="87">
        <f>X167*K167</f>
        <v>0</v>
      </c>
      <c r="Z167" s="87">
        <v>0</v>
      </c>
      <c r="AA167" s="88">
        <f>Z167*K167</f>
        <v>0</v>
      </c>
      <c r="AR167" s="5" t="s">
        <v>224</v>
      </c>
      <c r="AT167" s="5" t="s">
        <v>83</v>
      </c>
      <c r="AU167" s="5" t="s">
        <v>81</v>
      </c>
      <c r="AY167" s="5" t="s">
        <v>82</v>
      </c>
      <c r="BE167" s="89">
        <f>IF(U167="základná",N167,0)</f>
        <v>0</v>
      </c>
      <c r="BF167" s="89">
        <f>IF(U167="znížená",N167,0)</f>
        <v>0</v>
      </c>
      <c r="BG167" s="89">
        <f>IF(U167="zákl. prenesená",N167,0)</f>
        <v>0</v>
      </c>
      <c r="BH167" s="89">
        <f>IF(U167="zníž. prenesená",N167,0)</f>
        <v>0</v>
      </c>
      <c r="BI167" s="89">
        <f>IF(U167="nulová",N167,0)</f>
        <v>0</v>
      </c>
      <c r="BJ167" s="5" t="s">
        <v>88</v>
      </c>
      <c r="BK167" s="90">
        <f>ROUND(L167*K167,3)</f>
        <v>0</v>
      </c>
      <c r="BL167" s="5" t="s">
        <v>224</v>
      </c>
      <c r="BM167" s="5" t="s">
        <v>225</v>
      </c>
    </row>
    <row r="168" spans="2:65" s="13" customFormat="1" ht="15" customHeight="1">
      <c r="B168" s="14"/>
      <c r="C168" s="81" t="s">
        <v>226</v>
      </c>
      <c r="D168" s="81" t="s">
        <v>83</v>
      </c>
      <c r="E168" s="82" t="s">
        <v>227</v>
      </c>
      <c r="F168" s="193" t="s">
        <v>228</v>
      </c>
      <c r="G168" s="193"/>
      <c r="H168" s="193"/>
      <c r="I168" s="193"/>
      <c r="J168" s="83" t="s">
        <v>86</v>
      </c>
      <c r="K168" s="84">
        <v>1</v>
      </c>
      <c r="L168" s="194"/>
      <c r="M168" s="194"/>
      <c r="N168" s="194">
        <f>ROUND(L168*K168,3)</f>
        <v>0</v>
      </c>
      <c r="O168" s="194"/>
      <c r="P168" s="194"/>
      <c r="Q168" s="194"/>
      <c r="R168" s="16"/>
      <c r="T168" s="85" t="s">
        <v>16</v>
      </c>
      <c r="U168" s="95" t="s">
        <v>33</v>
      </c>
      <c r="V168" s="96">
        <v>0</v>
      </c>
      <c r="W168" s="96">
        <f>V168*K168</f>
        <v>0</v>
      </c>
      <c r="X168" s="96">
        <v>0</v>
      </c>
      <c r="Y168" s="96">
        <f>X168*K168</f>
        <v>0</v>
      </c>
      <c r="Z168" s="96">
        <v>0</v>
      </c>
      <c r="AA168" s="97">
        <f>Z168*K168</f>
        <v>0</v>
      </c>
      <c r="AR168" s="5" t="s">
        <v>224</v>
      </c>
      <c r="AT168" s="5" t="s">
        <v>83</v>
      </c>
      <c r="AU168" s="5" t="s">
        <v>81</v>
      </c>
      <c r="AY168" s="5" t="s">
        <v>82</v>
      </c>
      <c r="BE168" s="89">
        <f>IF(U168="základná",N168,0)</f>
        <v>0</v>
      </c>
      <c r="BF168" s="89">
        <f>IF(U168="znížená",N168,0)</f>
        <v>0</v>
      </c>
      <c r="BG168" s="89">
        <f>IF(U168="zákl. prenesená",N168,0)</f>
        <v>0</v>
      </c>
      <c r="BH168" s="89">
        <f>IF(U168="zníž. prenesená",N168,0)</f>
        <v>0</v>
      </c>
      <c r="BI168" s="89">
        <f>IF(U168="nulová",N168,0)</f>
        <v>0</v>
      </c>
      <c r="BJ168" s="5" t="s">
        <v>88</v>
      </c>
      <c r="BK168" s="90">
        <f>ROUND(L168*K168,3)</f>
        <v>0</v>
      </c>
      <c r="BL168" s="5" t="s">
        <v>224</v>
      </c>
      <c r="BM168" s="5" t="s">
        <v>229</v>
      </c>
    </row>
    <row r="169" spans="2:65" s="13" customFormat="1">
      <c r="B169" s="38"/>
      <c r="C169" s="39"/>
      <c r="D169" s="39"/>
      <c r="E169" s="39"/>
      <c r="F169" s="39"/>
      <c r="G169" s="39"/>
      <c r="H169" s="39"/>
      <c r="I169" s="39"/>
      <c r="J169" s="39"/>
      <c r="K169" s="39"/>
      <c r="L169" s="39"/>
      <c r="M169" s="39"/>
      <c r="N169" s="39"/>
      <c r="O169" s="39"/>
      <c r="P169" s="39"/>
      <c r="Q169" s="39"/>
      <c r="R169" s="40"/>
    </row>
  </sheetData>
  <mergeCells count="180">
    <mergeCell ref="F168:I168"/>
    <mergeCell ref="L168:M168"/>
    <mergeCell ref="N168:Q168"/>
    <mergeCell ref="F165:I165"/>
    <mergeCell ref="L165:M165"/>
    <mergeCell ref="N165:Q165"/>
    <mergeCell ref="N166:Q166"/>
    <mergeCell ref="F167:I167"/>
    <mergeCell ref="L167:M167"/>
    <mergeCell ref="N167:Q167"/>
    <mergeCell ref="F162:I162"/>
    <mergeCell ref="L162:M162"/>
    <mergeCell ref="N162:Q162"/>
    <mergeCell ref="N163:Q163"/>
    <mergeCell ref="F164:I164"/>
    <mergeCell ref="L164:M164"/>
    <mergeCell ref="N164:Q164"/>
    <mergeCell ref="N159:Q159"/>
    <mergeCell ref="F160:I160"/>
    <mergeCell ref="L160:M160"/>
    <mergeCell ref="N160:Q160"/>
    <mergeCell ref="F161:I161"/>
    <mergeCell ref="L161:M161"/>
    <mergeCell ref="N161:Q161"/>
    <mergeCell ref="F156:I156"/>
    <mergeCell ref="L156:M156"/>
    <mergeCell ref="N156:Q156"/>
    <mergeCell ref="N157:Q157"/>
    <mergeCell ref="F158:I158"/>
    <mergeCell ref="L158:M158"/>
    <mergeCell ref="N158:Q158"/>
    <mergeCell ref="F154:I154"/>
    <mergeCell ref="L154:M154"/>
    <mergeCell ref="N154:Q154"/>
    <mergeCell ref="F155:I155"/>
    <mergeCell ref="L155:M155"/>
    <mergeCell ref="N155:Q155"/>
    <mergeCell ref="F152:I152"/>
    <mergeCell ref="L152:M152"/>
    <mergeCell ref="N152:Q152"/>
    <mergeCell ref="F153:I153"/>
    <mergeCell ref="L153:M153"/>
    <mergeCell ref="N153:Q153"/>
    <mergeCell ref="N148:Q148"/>
    <mergeCell ref="N149:Q149"/>
    <mergeCell ref="F150:I150"/>
    <mergeCell ref="L150:M150"/>
    <mergeCell ref="N150:Q150"/>
    <mergeCell ref="N151:Q151"/>
    <mergeCell ref="F145:I145"/>
    <mergeCell ref="L145:M145"/>
    <mergeCell ref="N145:Q145"/>
    <mergeCell ref="N146:Q146"/>
    <mergeCell ref="F147:I147"/>
    <mergeCell ref="L147:M147"/>
    <mergeCell ref="N147:Q147"/>
    <mergeCell ref="F143:I143"/>
    <mergeCell ref="L143:M143"/>
    <mergeCell ref="N143:Q143"/>
    <mergeCell ref="F144:I144"/>
    <mergeCell ref="L144:M144"/>
    <mergeCell ref="N144:Q144"/>
    <mergeCell ref="F141:I141"/>
    <mergeCell ref="L141:M141"/>
    <mergeCell ref="N141:Q141"/>
    <mergeCell ref="F142:I142"/>
    <mergeCell ref="L142:M142"/>
    <mergeCell ref="N142:Q142"/>
    <mergeCell ref="F139:I139"/>
    <mergeCell ref="L139:M139"/>
    <mergeCell ref="N139:Q139"/>
    <mergeCell ref="F140:I140"/>
    <mergeCell ref="L140:M140"/>
    <mergeCell ref="N140:Q140"/>
    <mergeCell ref="F137:I137"/>
    <mergeCell ref="L137:M137"/>
    <mergeCell ref="N137:Q137"/>
    <mergeCell ref="F138:I138"/>
    <mergeCell ref="L138:M138"/>
    <mergeCell ref="N138:Q138"/>
    <mergeCell ref="N134:Q134"/>
    <mergeCell ref="F135:I135"/>
    <mergeCell ref="L135:M135"/>
    <mergeCell ref="N135:Q135"/>
    <mergeCell ref="F136:I136"/>
    <mergeCell ref="L136:M136"/>
    <mergeCell ref="N136:Q136"/>
    <mergeCell ref="F132:I132"/>
    <mergeCell ref="L132:M132"/>
    <mergeCell ref="N132:Q132"/>
    <mergeCell ref="F133:I133"/>
    <mergeCell ref="L133:M133"/>
    <mergeCell ref="N133:Q133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N125:Q125"/>
    <mergeCell ref="F126:I126"/>
    <mergeCell ref="L126:M126"/>
    <mergeCell ref="N126:Q126"/>
    <mergeCell ref="F127:I127"/>
    <mergeCell ref="L127:M127"/>
    <mergeCell ref="N127:Q127"/>
    <mergeCell ref="N121:Q121"/>
    <mergeCell ref="N122:Q122"/>
    <mergeCell ref="N123:Q123"/>
    <mergeCell ref="F124:I124"/>
    <mergeCell ref="L124:M124"/>
    <mergeCell ref="N124:Q124"/>
    <mergeCell ref="M115:P115"/>
    <mergeCell ref="M117:Q117"/>
    <mergeCell ref="M118:Q118"/>
    <mergeCell ref="F120:I120"/>
    <mergeCell ref="L120:M120"/>
    <mergeCell ref="N120:Q120"/>
    <mergeCell ref="N100:Q100"/>
    <mergeCell ref="N102:Q102"/>
    <mergeCell ref="L104:Q104"/>
    <mergeCell ref="C110:Q110"/>
    <mergeCell ref="F112:P112"/>
    <mergeCell ref="F113:P113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E24:L24"/>
    <mergeCell ref="M27:P27"/>
    <mergeCell ref="M28:P28"/>
    <mergeCell ref="O9:P9"/>
    <mergeCell ref="O11:P11"/>
    <mergeCell ref="O12:P12"/>
    <mergeCell ref="O14:P14"/>
    <mergeCell ref="O15:P15"/>
    <mergeCell ref="O17:P17"/>
    <mergeCell ref="H1:K1"/>
    <mergeCell ref="C2:Q2"/>
    <mergeCell ref="S2:AC2"/>
    <mergeCell ref="C4:Q4"/>
    <mergeCell ref="F6:P6"/>
    <mergeCell ref="F7:P7"/>
    <mergeCell ref="O18:P18"/>
    <mergeCell ref="O20:P20"/>
    <mergeCell ref="O21:P21"/>
  </mergeCell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11811023622047245" right="0.11811023622047245" top="0.11811023622047245" bottom="0.11811023622047245" header="0.15748031496062992" footer="0.11811023622047245"/>
  <pageSetup paperSize="9"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P196"/>
  <sheetViews>
    <sheetView workbookViewId="0">
      <selection activeCell="E23" sqref="E23"/>
    </sheetView>
  </sheetViews>
  <sheetFormatPr defaultRowHeight="15"/>
  <cols>
    <col min="1" max="1" width="7.140625" customWidth="1"/>
    <col min="2" max="2" width="0.7109375" customWidth="1"/>
    <col min="3" max="3" width="3.5703125" customWidth="1"/>
    <col min="4" max="4" width="3.7109375" customWidth="1"/>
    <col min="5" max="5" width="12.140625" customWidth="1"/>
    <col min="6" max="6" width="11.85546875" customWidth="1"/>
    <col min="7" max="8" width="7.140625" customWidth="1"/>
    <col min="9" max="9" width="8.140625" customWidth="1"/>
    <col min="10" max="10" width="4.42578125" customWidth="1"/>
    <col min="11" max="11" width="9" customWidth="1"/>
    <col min="12" max="12" width="6.85546875" customWidth="1"/>
    <col min="13" max="13" width="6" customWidth="1"/>
    <col min="14" max="14" width="5.85546875" customWidth="1"/>
    <col min="15" max="15" width="1.7109375" customWidth="1"/>
    <col min="16" max="16" width="7.28515625" customWidth="1"/>
    <col min="17" max="17" width="3.5703125" customWidth="1"/>
    <col min="18" max="18" width="0.710937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42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6.950000000000003" customHeight="1">
      <c r="C2" s="133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42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42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</row>
    <row r="5" spans="1:42" ht="6.95" customHeight="1">
      <c r="B5" s="9"/>
      <c r="R5" s="10"/>
    </row>
    <row r="6" spans="1:42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42" s="13" customFormat="1" ht="32.85" customHeight="1">
      <c r="B7" s="14"/>
      <c r="D7" s="15" t="s">
        <v>14</v>
      </c>
      <c r="F7" s="170" t="s">
        <v>463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42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42" s="13" customFormat="1" ht="14.45" customHeight="1">
      <c r="B9" s="14"/>
      <c r="D9" s="12" t="s">
        <v>18</v>
      </c>
      <c r="F9" s="17" t="s">
        <v>470</v>
      </c>
      <c r="M9" s="12" t="s">
        <v>19</v>
      </c>
      <c r="O9" s="149"/>
      <c r="P9" s="149"/>
      <c r="Q9" s="149"/>
      <c r="R9" s="16"/>
    </row>
    <row r="10" spans="1:42" s="13" customFormat="1" ht="10.9" customHeight="1">
      <c r="B10" s="14"/>
      <c r="R10" s="16"/>
    </row>
    <row r="11" spans="1:42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42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42" s="13" customFormat="1" ht="6.95" customHeight="1">
      <c r="B13" s="14"/>
      <c r="R13" s="16"/>
    </row>
    <row r="14" spans="1:42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42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42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tr">
        <f>IF('[1]Rekapitulácia stavby'!AN16="","",'[1]Rekapitulácia stavby'!AN16)</f>
        <v/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tr">
        <f>IF('[1]Rekapitulácia stavby'!AN17="","",'[1]Rekapitulácia stavby'!AN17)</f>
        <v/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tr">
        <f>IF('[1]Rekapitulácia stavby'!AN19="","",'[1]Rekapitulácia stavby'!AN19)</f>
        <v/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tr">
        <f>IF('[1]Rekapitulácia stavby'!AN20="","",'[1]Rekapitulácia stavby'!AN20)</f>
        <v/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 t="e">
        <f>N88</f>
        <v>#REF!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N94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 t="e">
        <f>ROUND(M27+M28,2)</f>
        <v>#REF!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 t="e">
        <f>M27</f>
        <v>#REF!</v>
      </c>
      <c r="I32" s="171"/>
      <c r="J32" s="171"/>
      <c r="M32" s="172" t="e">
        <f>H32*0.2</f>
        <v>#REF!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 t="e">
        <f>ROUND((SUM(#REF!)+SUM(#REF!)), 2)</f>
        <v>#REF!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 t="e">
        <f>ROUND((SUM(#REF!)+SUM(#REF!)), 2)</f>
        <v>#REF!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 t="e">
        <f>ROUND((SUM(#REF!)+SUM(#REF!)), 2)</f>
        <v>#REF!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 t="e">
        <f>SUM(M30:M36)</f>
        <v>#REF!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>
      <c r="B40" s="14"/>
      <c r="R40" s="16"/>
    </row>
    <row r="41" spans="2:18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 hidden="1">
      <c r="B46" s="9"/>
      <c r="R46" s="10"/>
    </row>
    <row r="47" spans="2:18" hidden="1">
      <c r="B47" s="9"/>
      <c r="R47" s="10"/>
    </row>
    <row r="48" spans="2:18">
      <c r="B48" s="9"/>
      <c r="R48" s="10"/>
    </row>
    <row r="49" spans="2:18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 hidden="1">
      <c r="B56" s="9"/>
      <c r="D56" s="32"/>
      <c r="H56" s="33"/>
      <c r="J56" s="32"/>
      <c r="P56" s="33"/>
      <c r="R56" s="10"/>
    </row>
    <row r="57" spans="2:18" hidden="1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>
      <c r="B62" s="9"/>
      <c r="D62" s="32"/>
      <c r="H62" s="33"/>
      <c r="J62" s="32"/>
      <c r="P62" s="33"/>
      <c r="R62" s="10"/>
    </row>
    <row r="63" spans="2:18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 hidden="1">
      <c r="B66" s="9"/>
      <c r="D66" s="32"/>
      <c r="H66" s="33"/>
      <c r="J66" s="32"/>
      <c r="P66" s="33"/>
      <c r="R66" s="10"/>
    </row>
    <row r="67" spans="2:18" hidden="1">
      <c r="B67" s="9"/>
      <c r="D67" s="32"/>
      <c r="H67" s="33"/>
      <c r="J67" s="32"/>
      <c r="P67" s="33"/>
      <c r="R67" s="10"/>
    </row>
    <row r="68" spans="2:18" hidden="1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>
      <c r="B78" s="14"/>
      <c r="C78" s="12" t="s">
        <v>13</v>
      </c>
      <c r="F78" s="168" t="str">
        <f>F6</f>
        <v>Modernizácia odborných učební ZŠ Kamenín</v>
      </c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R78" s="16"/>
    </row>
    <row r="79" spans="2:18" s="13" customFormat="1" ht="18">
      <c r="B79" s="14"/>
      <c r="C79" s="44" t="s">
        <v>14</v>
      </c>
      <c r="F79" s="182" t="str">
        <f>F7</f>
        <v>IKT učebňa - elektroinštalácia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21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 t="str">
        <f>IF(O9="","",O9)</f>
        <v/>
      </c>
      <c r="N81" s="140"/>
      <c r="O81" s="140"/>
      <c r="P81" s="140"/>
      <c r="R81" s="16"/>
    </row>
    <row r="82" spans="2:21" s="13" customFormat="1">
      <c r="B82" s="14"/>
      <c r="R82" s="16"/>
    </row>
    <row r="83" spans="2:21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21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21" s="13" customFormat="1">
      <c r="B85" s="14"/>
      <c r="R85" s="16"/>
    </row>
    <row r="86" spans="2:21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21" s="13" customFormat="1">
      <c r="B87" s="14"/>
      <c r="R87" s="16"/>
    </row>
    <row r="88" spans="2:21" s="13" customFormat="1" ht="18">
      <c r="B88" s="14"/>
      <c r="C88" s="45" t="s">
        <v>49</v>
      </c>
      <c r="N88" s="176" t="e">
        <f>N113</f>
        <v>#REF!</v>
      </c>
      <c r="O88" s="177"/>
      <c r="P88" s="177"/>
      <c r="Q88" s="177"/>
      <c r="R88" s="16"/>
    </row>
    <row r="89" spans="2:21" s="47" customFormat="1" ht="18">
      <c r="B89" s="46"/>
      <c r="D89" s="48" t="s">
        <v>258</v>
      </c>
      <c r="N89" s="178" t="e">
        <f>N114</f>
        <v>#REF!</v>
      </c>
      <c r="O89" s="179"/>
      <c r="P89" s="179"/>
      <c r="Q89" s="179"/>
      <c r="R89" s="49"/>
    </row>
    <row r="90" spans="2:21" s="51" customFormat="1">
      <c r="B90" s="50"/>
      <c r="D90" s="52" t="s">
        <v>259</v>
      </c>
      <c r="N90" s="180" t="e">
        <f>N115</f>
        <v>#REF!</v>
      </c>
      <c r="O90" s="181"/>
      <c r="P90" s="181"/>
      <c r="Q90" s="181"/>
      <c r="R90" s="53"/>
    </row>
    <row r="91" spans="2:21" s="51" customFormat="1">
      <c r="B91" s="50"/>
      <c r="D91" s="52" t="s">
        <v>260</v>
      </c>
      <c r="N91" s="180" t="e">
        <f>N176</f>
        <v>#REF!</v>
      </c>
      <c r="O91" s="181"/>
      <c r="P91" s="181"/>
      <c r="Q91" s="181"/>
      <c r="R91" s="53"/>
    </row>
    <row r="92" spans="2:21" s="47" customFormat="1" ht="18">
      <c r="B92" s="46"/>
      <c r="D92" s="48" t="s">
        <v>62</v>
      </c>
      <c r="N92" s="178" t="e">
        <f>N192</f>
        <v>#REF!</v>
      </c>
      <c r="O92" s="179"/>
      <c r="P92" s="179"/>
      <c r="Q92" s="179"/>
      <c r="R92" s="49"/>
    </row>
    <row r="93" spans="2:21" s="13" customFormat="1">
      <c r="B93" s="14"/>
      <c r="R93" s="16"/>
    </row>
    <row r="94" spans="2:21" s="13" customFormat="1" ht="18">
      <c r="B94" s="14"/>
      <c r="C94" s="45" t="s">
        <v>63</v>
      </c>
      <c r="N94" s="177">
        <v>0</v>
      </c>
      <c r="O94" s="185"/>
      <c r="P94" s="185"/>
      <c r="Q94" s="185"/>
      <c r="R94" s="16"/>
      <c r="T94" s="54"/>
      <c r="U94" s="55" t="s">
        <v>30</v>
      </c>
    </row>
    <row r="95" spans="2:21" s="13" customFormat="1">
      <c r="B95" s="14"/>
      <c r="R95" s="16"/>
    </row>
    <row r="96" spans="2:21" s="13" customFormat="1" ht="18">
      <c r="B96" s="14"/>
      <c r="C96" s="56" t="s">
        <v>64</v>
      </c>
      <c r="D96" s="25"/>
      <c r="E96" s="25"/>
      <c r="F96" s="25"/>
      <c r="G96" s="25"/>
      <c r="H96" s="25"/>
      <c r="I96" s="25"/>
      <c r="J96" s="25"/>
      <c r="K96" s="25"/>
      <c r="L96" s="186" t="e">
        <f>ROUND(SUM(N88+N94),2)</f>
        <v>#REF!</v>
      </c>
      <c r="M96" s="186"/>
      <c r="N96" s="186"/>
      <c r="O96" s="186"/>
      <c r="P96" s="186"/>
      <c r="Q96" s="186"/>
      <c r="R96" s="16"/>
    </row>
    <row r="97" spans="2:27" s="13" customForma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40"/>
    </row>
    <row r="101" spans="2:27" s="13" customForma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3"/>
    </row>
    <row r="102" spans="2:27" s="13" customFormat="1" ht="21">
      <c r="B102" s="14"/>
      <c r="C102" s="137" t="s">
        <v>65</v>
      </c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6"/>
    </row>
    <row r="103" spans="2:27" s="13" customFormat="1">
      <c r="B103" s="14"/>
      <c r="R103" s="16"/>
    </row>
    <row r="104" spans="2:27" s="13" customFormat="1">
      <c r="B104" s="14"/>
      <c r="C104" s="12" t="s">
        <v>13</v>
      </c>
      <c r="F104" s="168" t="str">
        <f>F6</f>
        <v>Modernizácia odborných učební ZŠ Kamenín</v>
      </c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R104" s="16"/>
    </row>
    <row r="105" spans="2:27" s="13" customFormat="1" ht="18">
      <c r="B105" s="14"/>
      <c r="C105" s="44" t="s">
        <v>14</v>
      </c>
      <c r="F105" s="182" t="str">
        <f>F7</f>
        <v>IKT učebňa - elektroinštalácia</v>
      </c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R105" s="16"/>
    </row>
    <row r="106" spans="2:27" s="13" customFormat="1">
      <c r="B106" s="14"/>
      <c r="R106" s="16"/>
    </row>
    <row r="107" spans="2:27" s="13" customFormat="1">
      <c r="B107" s="14"/>
      <c r="C107" s="12" t="s">
        <v>18</v>
      </c>
      <c r="F107" s="17" t="str">
        <f>F9</f>
        <v>Kamenín</v>
      </c>
      <c r="K107" s="12" t="s">
        <v>19</v>
      </c>
      <c r="M107" s="140" t="str">
        <f>IF(O9="","",O9)</f>
        <v/>
      </c>
      <c r="N107" s="140"/>
      <c r="O107" s="140"/>
      <c r="P107" s="140"/>
      <c r="R107" s="16"/>
    </row>
    <row r="108" spans="2:27" s="13" customFormat="1">
      <c r="B108" s="14"/>
      <c r="R108" s="16"/>
    </row>
    <row r="109" spans="2:27" s="13" customFormat="1">
      <c r="B109" s="14"/>
      <c r="C109" s="12" t="s">
        <v>20</v>
      </c>
      <c r="F109" s="17" t="str">
        <f>E12</f>
        <v>Obec Kamenín</v>
      </c>
      <c r="K109" s="12" t="s">
        <v>24</v>
      </c>
      <c r="M109" s="139" t="str">
        <f>E18</f>
        <v>Ing. Ladislav Bréda</v>
      </c>
      <c r="N109" s="139"/>
      <c r="O109" s="139"/>
      <c r="P109" s="139"/>
      <c r="Q109" s="139"/>
      <c r="R109" s="16"/>
    </row>
    <row r="110" spans="2:27" s="13" customFormat="1">
      <c r="B110" s="14"/>
      <c r="C110" s="12" t="s">
        <v>23</v>
      </c>
      <c r="F110" s="17" t="str">
        <f>IF(E15="","",E15)</f>
        <v xml:space="preserve"> </v>
      </c>
      <c r="K110" s="12" t="s">
        <v>25</v>
      </c>
      <c r="M110" s="139" t="str">
        <f>E21</f>
        <v>Ing. Ladislav Bréda</v>
      </c>
      <c r="N110" s="139"/>
      <c r="O110" s="139"/>
      <c r="P110" s="139"/>
      <c r="Q110" s="139"/>
      <c r="R110" s="16"/>
    </row>
    <row r="111" spans="2:27" s="13" customFormat="1">
      <c r="B111" s="14"/>
      <c r="R111" s="16"/>
    </row>
    <row r="112" spans="2:27" s="61" customFormat="1" ht="45">
      <c r="B112" s="57"/>
      <c r="C112" s="58" t="s">
        <v>66</v>
      </c>
      <c r="D112" s="59" t="s">
        <v>67</v>
      </c>
      <c r="E112" s="59" t="s">
        <v>68</v>
      </c>
      <c r="F112" s="195" t="s">
        <v>69</v>
      </c>
      <c r="G112" s="195"/>
      <c r="H112" s="195"/>
      <c r="I112" s="195"/>
      <c r="J112" s="59" t="s">
        <v>70</v>
      </c>
      <c r="K112" s="59" t="s">
        <v>71</v>
      </c>
      <c r="L112" s="196" t="s">
        <v>72</v>
      </c>
      <c r="M112" s="196"/>
      <c r="N112" s="195" t="s">
        <v>48</v>
      </c>
      <c r="O112" s="195"/>
      <c r="P112" s="195"/>
      <c r="Q112" s="197"/>
      <c r="R112" s="60"/>
      <c r="T112" s="62" t="s">
        <v>73</v>
      </c>
      <c r="U112" s="63" t="s">
        <v>30</v>
      </c>
      <c r="V112" s="63" t="s">
        <v>74</v>
      </c>
      <c r="W112" s="63" t="s">
        <v>75</v>
      </c>
      <c r="X112" s="63" t="s">
        <v>76</v>
      </c>
      <c r="Y112" s="63" t="s">
        <v>77</v>
      </c>
      <c r="Z112" s="63" t="s">
        <v>78</v>
      </c>
      <c r="AA112" s="64" t="s">
        <v>79</v>
      </c>
    </row>
    <row r="113" spans="2:27" s="13" customFormat="1" ht="18">
      <c r="B113" s="14"/>
      <c r="C113" s="65" t="s">
        <v>27</v>
      </c>
      <c r="N113" s="187" t="e">
        <f>#REF!</f>
        <v>#REF!</v>
      </c>
      <c r="O113" s="188"/>
      <c r="P113" s="188"/>
      <c r="Q113" s="188"/>
      <c r="R113" s="16"/>
      <c r="T113" s="66"/>
      <c r="U113" s="18"/>
      <c r="V113" s="18"/>
      <c r="W113" s="67">
        <f>W114+W192</f>
        <v>0</v>
      </c>
      <c r="X113" s="18"/>
      <c r="Y113" s="67">
        <f>Y114+Y192</f>
        <v>0</v>
      </c>
      <c r="Z113" s="18"/>
      <c r="AA113" s="68">
        <f>AA114+AA192</f>
        <v>0</v>
      </c>
    </row>
    <row r="114" spans="2:27" s="71" customFormat="1" ht="18">
      <c r="B114" s="70"/>
      <c r="D114" s="72" t="s">
        <v>258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189" t="e">
        <f>#REF!</f>
        <v>#REF!</v>
      </c>
      <c r="O114" s="190"/>
      <c r="P114" s="190"/>
      <c r="Q114" s="190"/>
      <c r="R114" s="73"/>
      <c r="T114" s="74"/>
      <c r="W114" s="75">
        <f>W115</f>
        <v>0</v>
      </c>
      <c r="Y114" s="75">
        <f>Y115</f>
        <v>0</v>
      </c>
      <c r="AA114" s="76">
        <f>AA115</f>
        <v>0</v>
      </c>
    </row>
    <row r="115" spans="2:27" s="71" customFormat="1">
      <c r="B115" s="70"/>
      <c r="D115" s="80" t="s">
        <v>259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191" t="e">
        <f>#REF!</f>
        <v>#REF!</v>
      </c>
      <c r="O115" s="192"/>
      <c r="P115" s="192"/>
      <c r="Q115" s="192"/>
      <c r="R115" s="73"/>
      <c r="T115" s="74"/>
      <c r="W115" s="75">
        <f>W116+SUM(W117:W176)</f>
        <v>0</v>
      </c>
      <c r="Y115" s="75">
        <f>Y116+SUM(Y117:Y176)</f>
        <v>0</v>
      </c>
      <c r="AA115" s="76">
        <f>AA116+SUM(AA117:AA176)</f>
        <v>0</v>
      </c>
    </row>
    <row r="116" spans="2:27" s="13" customFormat="1">
      <c r="B116" s="14"/>
      <c r="C116" s="81" t="s">
        <v>81</v>
      </c>
      <c r="D116" s="81" t="s">
        <v>83</v>
      </c>
      <c r="E116" s="82" t="s">
        <v>261</v>
      </c>
      <c r="F116" s="193" t="s">
        <v>262</v>
      </c>
      <c r="G116" s="193"/>
      <c r="H116" s="193"/>
      <c r="I116" s="193"/>
      <c r="J116" s="83" t="s">
        <v>92</v>
      </c>
      <c r="K116" s="84">
        <v>40</v>
      </c>
      <c r="L116" s="194"/>
      <c r="M116" s="194"/>
      <c r="N116" s="194">
        <f t="shared" ref="N116:N175" si="0">ROUND(L116*K116,3)</f>
        <v>0</v>
      </c>
      <c r="O116" s="194"/>
      <c r="P116" s="194"/>
      <c r="Q116" s="194"/>
      <c r="R116" s="16"/>
      <c r="T116" s="85" t="s">
        <v>16</v>
      </c>
      <c r="U116" s="86" t="s">
        <v>33</v>
      </c>
      <c r="V116" s="87">
        <v>0</v>
      </c>
      <c r="W116" s="87">
        <f t="shared" ref="W116:W175" si="1">V116*K116</f>
        <v>0</v>
      </c>
      <c r="X116" s="87">
        <v>0</v>
      </c>
      <c r="Y116" s="87">
        <f t="shared" ref="Y116:Y175" si="2">X116*K116</f>
        <v>0</v>
      </c>
      <c r="Z116" s="87">
        <v>0</v>
      </c>
      <c r="AA116" s="88">
        <f t="shared" ref="AA116:AA175" si="3">Z116*K116</f>
        <v>0</v>
      </c>
    </row>
    <row r="117" spans="2:27" s="13" customFormat="1">
      <c r="B117" s="14"/>
      <c r="C117" s="91" t="s">
        <v>88</v>
      </c>
      <c r="D117" s="91" t="s">
        <v>185</v>
      </c>
      <c r="E117" s="92" t="s">
        <v>263</v>
      </c>
      <c r="F117" s="202" t="s">
        <v>264</v>
      </c>
      <c r="G117" s="202"/>
      <c r="H117" s="202"/>
      <c r="I117" s="202"/>
      <c r="J117" s="93" t="s">
        <v>92</v>
      </c>
      <c r="K117" s="94">
        <v>42</v>
      </c>
      <c r="L117" s="203"/>
      <c r="M117" s="203"/>
      <c r="N117" s="203">
        <f t="shared" si="0"/>
        <v>0</v>
      </c>
      <c r="O117" s="194"/>
      <c r="P117" s="194"/>
      <c r="Q117" s="194"/>
      <c r="R117" s="16"/>
      <c r="T117" s="85" t="s">
        <v>16</v>
      </c>
      <c r="U117" s="86" t="s">
        <v>33</v>
      </c>
      <c r="V117" s="87">
        <v>0</v>
      </c>
      <c r="W117" s="87">
        <f t="shared" si="1"/>
        <v>0</v>
      </c>
      <c r="X117" s="87">
        <v>0</v>
      </c>
      <c r="Y117" s="87">
        <f t="shared" si="2"/>
        <v>0</v>
      </c>
      <c r="Z117" s="87">
        <v>0</v>
      </c>
      <c r="AA117" s="88">
        <f t="shared" si="3"/>
        <v>0</v>
      </c>
    </row>
    <row r="118" spans="2:27" s="13" customFormat="1">
      <c r="B118" s="14"/>
      <c r="C118" s="81" t="s">
        <v>94</v>
      </c>
      <c r="D118" s="81" t="s">
        <v>83</v>
      </c>
      <c r="E118" s="82" t="s">
        <v>265</v>
      </c>
      <c r="F118" s="193" t="s">
        <v>266</v>
      </c>
      <c r="G118" s="193"/>
      <c r="H118" s="193"/>
      <c r="I118" s="193"/>
      <c r="J118" s="83" t="s">
        <v>86</v>
      </c>
      <c r="K118" s="84">
        <v>8</v>
      </c>
      <c r="L118" s="194"/>
      <c r="M118" s="194"/>
      <c r="N118" s="194">
        <f t="shared" si="0"/>
        <v>0</v>
      </c>
      <c r="O118" s="194"/>
      <c r="P118" s="194"/>
      <c r="Q118" s="194"/>
      <c r="R118" s="16"/>
      <c r="T118" s="85" t="s">
        <v>16</v>
      </c>
      <c r="U118" s="86" t="s">
        <v>33</v>
      </c>
      <c r="V118" s="87">
        <v>0</v>
      </c>
      <c r="W118" s="87">
        <f t="shared" si="1"/>
        <v>0</v>
      </c>
      <c r="X118" s="87">
        <v>0</v>
      </c>
      <c r="Y118" s="87">
        <f t="shared" si="2"/>
        <v>0</v>
      </c>
      <c r="Z118" s="87">
        <v>0</v>
      </c>
      <c r="AA118" s="88">
        <f t="shared" si="3"/>
        <v>0</v>
      </c>
    </row>
    <row r="119" spans="2:27" s="13" customFormat="1">
      <c r="B119" s="14"/>
      <c r="C119" s="91" t="s">
        <v>87</v>
      </c>
      <c r="D119" s="91" t="s">
        <v>185</v>
      </c>
      <c r="E119" s="92" t="s">
        <v>267</v>
      </c>
      <c r="F119" s="202" t="s">
        <v>268</v>
      </c>
      <c r="G119" s="202"/>
      <c r="H119" s="202"/>
      <c r="I119" s="202"/>
      <c r="J119" s="93" t="s">
        <v>86</v>
      </c>
      <c r="K119" s="94">
        <v>8</v>
      </c>
      <c r="L119" s="203"/>
      <c r="M119" s="203"/>
      <c r="N119" s="203">
        <f t="shared" si="0"/>
        <v>0</v>
      </c>
      <c r="O119" s="194"/>
      <c r="P119" s="194"/>
      <c r="Q119" s="194"/>
      <c r="R119" s="16"/>
      <c r="T119" s="85" t="s">
        <v>16</v>
      </c>
      <c r="U119" s="86" t="s">
        <v>33</v>
      </c>
      <c r="V119" s="87">
        <v>0</v>
      </c>
      <c r="W119" s="87">
        <f t="shared" si="1"/>
        <v>0</v>
      </c>
      <c r="X119" s="87">
        <v>0</v>
      </c>
      <c r="Y119" s="87">
        <f t="shared" si="2"/>
        <v>0</v>
      </c>
      <c r="Z119" s="87">
        <v>0</v>
      </c>
      <c r="AA119" s="88">
        <f t="shared" si="3"/>
        <v>0</v>
      </c>
    </row>
    <row r="120" spans="2:27" s="13" customFormat="1">
      <c r="B120" s="14"/>
      <c r="C120" s="81" t="s">
        <v>102</v>
      </c>
      <c r="D120" s="81" t="s">
        <v>83</v>
      </c>
      <c r="E120" s="82" t="s">
        <v>269</v>
      </c>
      <c r="F120" s="193" t="s">
        <v>270</v>
      </c>
      <c r="G120" s="193"/>
      <c r="H120" s="193"/>
      <c r="I120" s="193"/>
      <c r="J120" s="83" t="s">
        <v>86</v>
      </c>
      <c r="K120" s="84">
        <v>3</v>
      </c>
      <c r="L120" s="194"/>
      <c r="M120" s="194"/>
      <c r="N120" s="194">
        <f t="shared" si="0"/>
        <v>0</v>
      </c>
      <c r="O120" s="194"/>
      <c r="P120" s="194"/>
      <c r="Q120" s="194"/>
      <c r="R120" s="16"/>
      <c r="T120" s="85" t="s">
        <v>16</v>
      </c>
      <c r="U120" s="86" t="s">
        <v>33</v>
      </c>
      <c r="V120" s="87">
        <v>0</v>
      </c>
      <c r="W120" s="87">
        <f t="shared" si="1"/>
        <v>0</v>
      </c>
      <c r="X120" s="87">
        <v>0</v>
      </c>
      <c r="Y120" s="87">
        <f t="shared" si="2"/>
        <v>0</v>
      </c>
      <c r="Z120" s="87">
        <v>0</v>
      </c>
      <c r="AA120" s="88">
        <f t="shared" si="3"/>
        <v>0</v>
      </c>
    </row>
    <row r="121" spans="2:27" s="13" customFormat="1">
      <c r="B121" s="14"/>
      <c r="C121" s="91" t="s">
        <v>106</v>
      </c>
      <c r="D121" s="91" t="s">
        <v>185</v>
      </c>
      <c r="E121" s="92" t="s">
        <v>271</v>
      </c>
      <c r="F121" s="202" t="s">
        <v>272</v>
      </c>
      <c r="G121" s="202"/>
      <c r="H121" s="202"/>
      <c r="I121" s="202"/>
      <c r="J121" s="93" t="s">
        <v>86</v>
      </c>
      <c r="K121" s="94">
        <v>3</v>
      </c>
      <c r="L121" s="203"/>
      <c r="M121" s="203"/>
      <c r="N121" s="203">
        <f t="shared" si="0"/>
        <v>0</v>
      </c>
      <c r="O121" s="194"/>
      <c r="P121" s="194"/>
      <c r="Q121" s="194"/>
      <c r="R121" s="16"/>
      <c r="T121" s="85" t="s">
        <v>16</v>
      </c>
      <c r="U121" s="86" t="s">
        <v>33</v>
      </c>
      <c r="V121" s="87">
        <v>0</v>
      </c>
      <c r="W121" s="87">
        <f t="shared" si="1"/>
        <v>0</v>
      </c>
      <c r="X121" s="87">
        <v>0</v>
      </c>
      <c r="Y121" s="87">
        <f t="shared" si="2"/>
        <v>0</v>
      </c>
      <c r="Z121" s="87">
        <v>0</v>
      </c>
      <c r="AA121" s="88">
        <f t="shared" si="3"/>
        <v>0</v>
      </c>
    </row>
    <row r="122" spans="2:27" s="13" customFormat="1">
      <c r="B122" s="14"/>
      <c r="C122" s="91" t="s">
        <v>111</v>
      </c>
      <c r="D122" s="91" t="s">
        <v>185</v>
      </c>
      <c r="E122" s="92" t="s">
        <v>273</v>
      </c>
      <c r="F122" s="202" t="s">
        <v>274</v>
      </c>
      <c r="G122" s="202"/>
      <c r="H122" s="202"/>
      <c r="I122" s="202"/>
      <c r="J122" s="93" t="s">
        <v>86</v>
      </c>
      <c r="K122" s="94">
        <v>9</v>
      </c>
      <c r="L122" s="203"/>
      <c r="M122" s="203"/>
      <c r="N122" s="203">
        <f t="shared" si="0"/>
        <v>0</v>
      </c>
      <c r="O122" s="194"/>
      <c r="P122" s="194"/>
      <c r="Q122" s="194"/>
      <c r="R122" s="16"/>
      <c r="T122" s="85" t="s">
        <v>16</v>
      </c>
      <c r="U122" s="86" t="s">
        <v>33</v>
      </c>
      <c r="V122" s="87">
        <v>0</v>
      </c>
      <c r="W122" s="87">
        <f t="shared" si="1"/>
        <v>0</v>
      </c>
      <c r="X122" s="87">
        <v>0</v>
      </c>
      <c r="Y122" s="87">
        <f t="shared" si="2"/>
        <v>0</v>
      </c>
      <c r="Z122" s="87">
        <v>0</v>
      </c>
      <c r="AA122" s="88">
        <f t="shared" si="3"/>
        <v>0</v>
      </c>
    </row>
    <row r="123" spans="2:27" s="13" customFormat="1">
      <c r="B123" s="14"/>
      <c r="C123" s="91" t="s">
        <v>115</v>
      </c>
      <c r="D123" s="91" t="s">
        <v>185</v>
      </c>
      <c r="E123" s="92" t="s">
        <v>275</v>
      </c>
      <c r="F123" s="202" t="s">
        <v>276</v>
      </c>
      <c r="G123" s="202"/>
      <c r="H123" s="202"/>
      <c r="I123" s="202"/>
      <c r="J123" s="93" t="s">
        <v>86</v>
      </c>
      <c r="K123" s="94">
        <v>3</v>
      </c>
      <c r="L123" s="203"/>
      <c r="M123" s="203"/>
      <c r="N123" s="203">
        <f t="shared" si="0"/>
        <v>0</v>
      </c>
      <c r="O123" s="194"/>
      <c r="P123" s="194"/>
      <c r="Q123" s="194"/>
      <c r="R123" s="16"/>
      <c r="T123" s="85" t="s">
        <v>16</v>
      </c>
      <c r="U123" s="86" t="s">
        <v>33</v>
      </c>
      <c r="V123" s="87">
        <v>0</v>
      </c>
      <c r="W123" s="87">
        <f t="shared" si="1"/>
        <v>0</v>
      </c>
      <c r="X123" s="87">
        <v>0</v>
      </c>
      <c r="Y123" s="87">
        <f t="shared" si="2"/>
        <v>0</v>
      </c>
      <c r="Z123" s="87">
        <v>0</v>
      </c>
      <c r="AA123" s="88">
        <f t="shared" si="3"/>
        <v>0</v>
      </c>
    </row>
    <row r="124" spans="2:27" s="13" customFormat="1">
      <c r="B124" s="14"/>
      <c r="C124" s="81" t="s">
        <v>119</v>
      </c>
      <c r="D124" s="81" t="s">
        <v>83</v>
      </c>
      <c r="E124" s="82" t="s">
        <v>277</v>
      </c>
      <c r="F124" s="193" t="s">
        <v>278</v>
      </c>
      <c r="G124" s="193"/>
      <c r="H124" s="193"/>
      <c r="I124" s="193"/>
      <c r="J124" s="83" t="s">
        <v>86</v>
      </c>
      <c r="K124" s="84">
        <v>1</v>
      </c>
      <c r="L124" s="194"/>
      <c r="M124" s="194"/>
      <c r="N124" s="194">
        <f t="shared" si="0"/>
        <v>0</v>
      </c>
      <c r="O124" s="194"/>
      <c r="P124" s="194"/>
      <c r="Q124" s="194"/>
      <c r="R124" s="16"/>
      <c r="T124" s="85" t="s">
        <v>16</v>
      </c>
      <c r="U124" s="86" t="s">
        <v>33</v>
      </c>
      <c r="V124" s="87">
        <v>0</v>
      </c>
      <c r="W124" s="87">
        <f t="shared" si="1"/>
        <v>0</v>
      </c>
      <c r="X124" s="87">
        <v>0</v>
      </c>
      <c r="Y124" s="87">
        <f t="shared" si="2"/>
        <v>0</v>
      </c>
      <c r="Z124" s="87">
        <v>0</v>
      </c>
      <c r="AA124" s="88">
        <f t="shared" si="3"/>
        <v>0</v>
      </c>
    </row>
    <row r="125" spans="2:27" s="13" customFormat="1">
      <c r="B125" s="14"/>
      <c r="C125" s="91" t="s">
        <v>123</v>
      </c>
      <c r="D125" s="91" t="s">
        <v>185</v>
      </c>
      <c r="E125" s="92" t="s">
        <v>279</v>
      </c>
      <c r="F125" s="202" t="s">
        <v>280</v>
      </c>
      <c r="G125" s="202"/>
      <c r="H125" s="202"/>
      <c r="I125" s="202"/>
      <c r="J125" s="93" t="s">
        <v>86</v>
      </c>
      <c r="K125" s="94">
        <v>1</v>
      </c>
      <c r="L125" s="203"/>
      <c r="M125" s="203"/>
      <c r="N125" s="203">
        <f t="shared" si="0"/>
        <v>0</v>
      </c>
      <c r="O125" s="194"/>
      <c r="P125" s="194"/>
      <c r="Q125" s="194"/>
      <c r="R125" s="16"/>
      <c r="T125" s="85" t="s">
        <v>16</v>
      </c>
      <c r="U125" s="86" t="s">
        <v>33</v>
      </c>
      <c r="V125" s="87">
        <v>0</v>
      </c>
      <c r="W125" s="87">
        <f t="shared" si="1"/>
        <v>0</v>
      </c>
      <c r="X125" s="87">
        <v>0</v>
      </c>
      <c r="Y125" s="87">
        <f t="shared" si="2"/>
        <v>0</v>
      </c>
      <c r="Z125" s="87">
        <v>0</v>
      </c>
      <c r="AA125" s="88">
        <f t="shared" si="3"/>
        <v>0</v>
      </c>
    </row>
    <row r="126" spans="2:27" s="13" customFormat="1">
      <c r="B126" s="14"/>
      <c r="C126" s="81" t="s">
        <v>127</v>
      </c>
      <c r="D126" s="81" t="s">
        <v>83</v>
      </c>
      <c r="E126" s="82" t="s">
        <v>281</v>
      </c>
      <c r="F126" s="193" t="s">
        <v>282</v>
      </c>
      <c r="G126" s="193"/>
      <c r="H126" s="193"/>
      <c r="I126" s="193"/>
      <c r="J126" s="83" t="s">
        <v>86</v>
      </c>
      <c r="K126" s="84">
        <v>1</v>
      </c>
      <c r="L126" s="194"/>
      <c r="M126" s="194"/>
      <c r="N126" s="194">
        <f t="shared" si="0"/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</v>
      </c>
      <c r="W126" s="87">
        <f t="shared" si="1"/>
        <v>0</v>
      </c>
      <c r="X126" s="87">
        <v>0</v>
      </c>
      <c r="Y126" s="87">
        <f t="shared" si="2"/>
        <v>0</v>
      </c>
      <c r="Z126" s="87">
        <v>0</v>
      </c>
      <c r="AA126" s="88">
        <f t="shared" si="3"/>
        <v>0</v>
      </c>
    </row>
    <row r="127" spans="2:27" s="13" customFormat="1">
      <c r="B127" s="14"/>
      <c r="C127" s="91" t="s">
        <v>131</v>
      </c>
      <c r="D127" s="91" t="s">
        <v>185</v>
      </c>
      <c r="E127" s="92" t="s">
        <v>283</v>
      </c>
      <c r="F127" s="202" t="s">
        <v>284</v>
      </c>
      <c r="G127" s="202"/>
      <c r="H127" s="202"/>
      <c r="I127" s="202"/>
      <c r="J127" s="93" t="s">
        <v>86</v>
      </c>
      <c r="K127" s="94">
        <v>1</v>
      </c>
      <c r="L127" s="203"/>
      <c r="M127" s="203"/>
      <c r="N127" s="203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0</v>
      </c>
      <c r="W127" s="87">
        <f t="shared" si="1"/>
        <v>0</v>
      </c>
      <c r="X127" s="87">
        <v>0</v>
      </c>
      <c r="Y127" s="87">
        <f t="shared" si="2"/>
        <v>0</v>
      </c>
      <c r="Z127" s="87">
        <v>0</v>
      </c>
      <c r="AA127" s="88">
        <f t="shared" si="3"/>
        <v>0</v>
      </c>
    </row>
    <row r="128" spans="2:27" s="13" customFormat="1">
      <c r="B128" s="14"/>
      <c r="C128" s="81" t="s">
        <v>135</v>
      </c>
      <c r="D128" s="81" t="s">
        <v>83</v>
      </c>
      <c r="E128" s="82" t="s">
        <v>285</v>
      </c>
      <c r="F128" s="193" t="s">
        <v>286</v>
      </c>
      <c r="G128" s="193"/>
      <c r="H128" s="193"/>
      <c r="I128" s="193"/>
      <c r="J128" s="83" t="s">
        <v>86</v>
      </c>
      <c r="K128" s="84">
        <v>12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</v>
      </c>
      <c r="W128" s="87">
        <f t="shared" si="1"/>
        <v>0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</row>
    <row r="129" spans="2:27" s="13" customFormat="1">
      <c r="B129" s="14"/>
      <c r="C129" s="81" t="s">
        <v>139</v>
      </c>
      <c r="D129" s="81" t="s">
        <v>83</v>
      </c>
      <c r="E129" s="82" t="s">
        <v>287</v>
      </c>
      <c r="F129" s="193" t="s">
        <v>288</v>
      </c>
      <c r="G129" s="193"/>
      <c r="H129" s="193"/>
      <c r="I129" s="193"/>
      <c r="J129" s="83" t="s">
        <v>86</v>
      </c>
      <c r="K129" s="84">
        <v>2</v>
      </c>
      <c r="L129" s="194"/>
      <c r="M129" s="194"/>
      <c r="N129" s="194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0</v>
      </c>
      <c r="W129" s="87">
        <f t="shared" si="1"/>
        <v>0</v>
      </c>
      <c r="X129" s="87">
        <v>0</v>
      </c>
      <c r="Y129" s="87">
        <f t="shared" si="2"/>
        <v>0</v>
      </c>
      <c r="Z129" s="87">
        <v>0</v>
      </c>
      <c r="AA129" s="88">
        <f t="shared" si="3"/>
        <v>0</v>
      </c>
    </row>
    <row r="130" spans="2:27" s="13" customFormat="1">
      <c r="B130" s="14"/>
      <c r="C130" s="91" t="s">
        <v>143</v>
      </c>
      <c r="D130" s="91" t="s">
        <v>185</v>
      </c>
      <c r="E130" s="92" t="s">
        <v>289</v>
      </c>
      <c r="F130" s="202" t="s">
        <v>290</v>
      </c>
      <c r="G130" s="202"/>
      <c r="H130" s="202"/>
      <c r="I130" s="202"/>
      <c r="J130" s="93" t="s">
        <v>86</v>
      </c>
      <c r="K130" s="94">
        <v>1</v>
      </c>
      <c r="L130" s="203"/>
      <c r="M130" s="203"/>
      <c r="N130" s="203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0</v>
      </c>
      <c r="W130" s="87">
        <f t="shared" si="1"/>
        <v>0</v>
      </c>
      <c r="X130" s="87">
        <v>0</v>
      </c>
      <c r="Y130" s="87">
        <f t="shared" si="2"/>
        <v>0</v>
      </c>
      <c r="Z130" s="87">
        <v>0</v>
      </c>
      <c r="AA130" s="88">
        <f t="shared" si="3"/>
        <v>0</v>
      </c>
    </row>
    <row r="131" spans="2:27" s="13" customFormat="1">
      <c r="B131" s="14"/>
      <c r="C131" s="91" t="s">
        <v>147</v>
      </c>
      <c r="D131" s="91" t="s">
        <v>185</v>
      </c>
      <c r="E131" s="92" t="s">
        <v>291</v>
      </c>
      <c r="F131" s="202" t="s">
        <v>292</v>
      </c>
      <c r="G131" s="202"/>
      <c r="H131" s="202"/>
      <c r="I131" s="202"/>
      <c r="J131" s="93" t="s">
        <v>86</v>
      </c>
      <c r="K131" s="94">
        <v>2</v>
      </c>
      <c r="L131" s="203"/>
      <c r="M131" s="203"/>
      <c r="N131" s="203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</v>
      </c>
      <c r="W131" s="87">
        <f t="shared" si="1"/>
        <v>0</v>
      </c>
      <c r="X131" s="87">
        <v>0</v>
      </c>
      <c r="Y131" s="87">
        <f t="shared" si="2"/>
        <v>0</v>
      </c>
      <c r="Z131" s="87">
        <v>0</v>
      </c>
      <c r="AA131" s="88">
        <f t="shared" si="3"/>
        <v>0</v>
      </c>
    </row>
    <row r="132" spans="2:27" s="13" customFormat="1">
      <c r="B132" s="14"/>
      <c r="C132" s="81" t="s">
        <v>152</v>
      </c>
      <c r="D132" s="81" t="s">
        <v>83</v>
      </c>
      <c r="E132" s="82" t="s">
        <v>293</v>
      </c>
      <c r="F132" s="193" t="s">
        <v>294</v>
      </c>
      <c r="G132" s="193"/>
      <c r="H132" s="193"/>
      <c r="I132" s="193"/>
      <c r="J132" s="83" t="s">
        <v>86</v>
      </c>
      <c r="K132" s="84">
        <v>1</v>
      </c>
      <c r="L132" s="194"/>
      <c r="M132" s="194"/>
      <c r="N132" s="194">
        <f t="shared" si="0"/>
        <v>0</v>
      </c>
      <c r="O132" s="194"/>
      <c r="P132" s="194"/>
      <c r="Q132" s="194"/>
      <c r="R132" s="16"/>
      <c r="T132" s="85" t="s">
        <v>16</v>
      </c>
      <c r="U132" s="86" t="s">
        <v>33</v>
      </c>
      <c r="V132" s="87">
        <v>0</v>
      </c>
      <c r="W132" s="87">
        <f t="shared" si="1"/>
        <v>0</v>
      </c>
      <c r="X132" s="87">
        <v>0</v>
      </c>
      <c r="Y132" s="87">
        <f t="shared" si="2"/>
        <v>0</v>
      </c>
      <c r="Z132" s="87">
        <v>0</v>
      </c>
      <c r="AA132" s="88">
        <f t="shared" si="3"/>
        <v>0</v>
      </c>
    </row>
    <row r="133" spans="2:27" s="13" customFormat="1">
      <c r="B133" s="14"/>
      <c r="C133" s="91" t="s">
        <v>156</v>
      </c>
      <c r="D133" s="91" t="s">
        <v>185</v>
      </c>
      <c r="E133" s="92" t="s">
        <v>295</v>
      </c>
      <c r="F133" s="202" t="s">
        <v>296</v>
      </c>
      <c r="G133" s="202"/>
      <c r="H133" s="202"/>
      <c r="I133" s="202"/>
      <c r="J133" s="93" t="s">
        <v>86</v>
      </c>
      <c r="K133" s="94">
        <v>1</v>
      </c>
      <c r="L133" s="203"/>
      <c r="M133" s="203"/>
      <c r="N133" s="203">
        <f t="shared" si="0"/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0</v>
      </c>
      <c r="W133" s="87">
        <f t="shared" si="1"/>
        <v>0</v>
      </c>
      <c r="X133" s="87">
        <v>0</v>
      </c>
      <c r="Y133" s="87">
        <f t="shared" si="2"/>
        <v>0</v>
      </c>
      <c r="Z133" s="87">
        <v>0</v>
      </c>
      <c r="AA133" s="88">
        <f t="shared" si="3"/>
        <v>0</v>
      </c>
    </row>
    <row r="134" spans="2:27" s="13" customFormat="1">
      <c r="B134" s="14"/>
      <c r="C134" s="81" t="s">
        <v>160</v>
      </c>
      <c r="D134" s="81" t="s">
        <v>83</v>
      </c>
      <c r="E134" s="82" t="s">
        <v>297</v>
      </c>
      <c r="F134" s="193" t="s">
        <v>298</v>
      </c>
      <c r="G134" s="193"/>
      <c r="H134" s="193"/>
      <c r="I134" s="193"/>
      <c r="J134" s="83" t="s">
        <v>86</v>
      </c>
      <c r="K134" s="84">
        <v>1</v>
      </c>
      <c r="L134" s="194"/>
      <c r="M134" s="194"/>
      <c r="N134" s="194">
        <f t="shared" si="0"/>
        <v>0</v>
      </c>
      <c r="O134" s="194"/>
      <c r="P134" s="194"/>
      <c r="Q134" s="194"/>
      <c r="R134" s="16"/>
      <c r="T134" s="85" t="s">
        <v>16</v>
      </c>
      <c r="U134" s="86" t="s">
        <v>33</v>
      </c>
      <c r="V134" s="87">
        <v>0</v>
      </c>
      <c r="W134" s="87">
        <f t="shared" si="1"/>
        <v>0</v>
      </c>
      <c r="X134" s="87">
        <v>0</v>
      </c>
      <c r="Y134" s="87">
        <f t="shared" si="2"/>
        <v>0</v>
      </c>
      <c r="Z134" s="87">
        <v>0</v>
      </c>
      <c r="AA134" s="88">
        <f t="shared" si="3"/>
        <v>0</v>
      </c>
    </row>
    <row r="135" spans="2:27" s="13" customFormat="1">
      <c r="B135" s="14"/>
      <c r="C135" s="91" t="s">
        <v>164</v>
      </c>
      <c r="D135" s="91" t="s">
        <v>185</v>
      </c>
      <c r="E135" s="92" t="s">
        <v>299</v>
      </c>
      <c r="F135" s="202" t="s">
        <v>300</v>
      </c>
      <c r="G135" s="202"/>
      <c r="H135" s="202"/>
      <c r="I135" s="202"/>
      <c r="J135" s="93" t="s">
        <v>86</v>
      </c>
      <c r="K135" s="94">
        <v>1</v>
      </c>
      <c r="L135" s="203"/>
      <c r="M135" s="203"/>
      <c r="N135" s="203">
        <f t="shared" si="0"/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0</v>
      </c>
      <c r="W135" s="87">
        <f t="shared" si="1"/>
        <v>0</v>
      </c>
      <c r="X135" s="87">
        <v>0</v>
      </c>
      <c r="Y135" s="87">
        <f t="shared" si="2"/>
        <v>0</v>
      </c>
      <c r="Z135" s="87">
        <v>0</v>
      </c>
      <c r="AA135" s="88">
        <f t="shared" si="3"/>
        <v>0</v>
      </c>
    </row>
    <row r="136" spans="2:27" s="13" customFormat="1">
      <c r="B136" s="14"/>
      <c r="C136" s="81" t="s">
        <v>168</v>
      </c>
      <c r="D136" s="81" t="s">
        <v>83</v>
      </c>
      <c r="E136" s="82" t="s">
        <v>301</v>
      </c>
      <c r="F136" s="193" t="s">
        <v>302</v>
      </c>
      <c r="G136" s="193"/>
      <c r="H136" s="193"/>
      <c r="I136" s="193"/>
      <c r="J136" s="83" t="s">
        <v>86</v>
      </c>
      <c r="K136" s="84">
        <v>6</v>
      </c>
      <c r="L136" s="194"/>
      <c r="M136" s="194"/>
      <c r="N136" s="194">
        <f t="shared" si="0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</v>
      </c>
      <c r="W136" s="87">
        <f t="shared" si="1"/>
        <v>0</v>
      </c>
      <c r="X136" s="87">
        <v>0</v>
      </c>
      <c r="Y136" s="87">
        <f t="shared" si="2"/>
        <v>0</v>
      </c>
      <c r="Z136" s="87">
        <v>0</v>
      </c>
      <c r="AA136" s="88">
        <f t="shared" si="3"/>
        <v>0</v>
      </c>
    </row>
    <row r="137" spans="2:27" s="13" customFormat="1">
      <c r="B137" s="14"/>
      <c r="C137" s="91" t="s">
        <v>172</v>
      </c>
      <c r="D137" s="91" t="s">
        <v>185</v>
      </c>
      <c r="E137" s="92" t="s">
        <v>303</v>
      </c>
      <c r="F137" s="202" t="s">
        <v>304</v>
      </c>
      <c r="G137" s="202"/>
      <c r="H137" s="202"/>
      <c r="I137" s="202"/>
      <c r="J137" s="93" t="s">
        <v>86</v>
      </c>
      <c r="K137" s="94">
        <v>6</v>
      </c>
      <c r="L137" s="203"/>
      <c r="M137" s="203"/>
      <c r="N137" s="203">
        <f t="shared" si="0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</v>
      </c>
      <c r="W137" s="87">
        <f t="shared" si="1"/>
        <v>0</v>
      </c>
      <c r="X137" s="87">
        <v>0</v>
      </c>
      <c r="Y137" s="87">
        <f t="shared" si="2"/>
        <v>0</v>
      </c>
      <c r="Z137" s="87">
        <v>0</v>
      </c>
      <c r="AA137" s="88">
        <f t="shared" si="3"/>
        <v>0</v>
      </c>
    </row>
    <row r="138" spans="2:27" s="13" customFormat="1">
      <c r="B138" s="14"/>
      <c r="C138" s="81" t="s">
        <v>176</v>
      </c>
      <c r="D138" s="81" t="s">
        <v>83</v>
      </c>
      <c r="E138" s="82" t="s">
        <v>305</v>
      </c>
      <c r="F138" s="193" t="s">
        <v>306</v>
      </c>
      <c r="G138" s="193"/>
      <c r="H138" s="193"/>
      <c r="I138" s="193"/>
      <c r="J138" s="83" t="s">
        <v>86</v>
      </c>
      <c r="K138" s="84">
        <v>3</v>
      </c>
      <c r="L138" s="194"/>
      <c r="M138" s="194"/>
      <c r="N138" s="194">
        <f t="shared" si="0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0</v>
      </c>
      <c r="W138" s="87">
        <f t="shared" si="1"/>
        <v>0</v>
      </c>
      <c r="X138" s="87">
        <v>0</v>
      </c>
      <c r="Y138" s="87">
        <f t="shared" si="2"/>
        <v>0</v>
      </c>
      <c r="Z138" s="87">
        <v>0</v>
      </c>
      <c r="AA138" s="88">
        <f t="shared" si="3"/>
        <v>0</v>
      </c>
    </row>
    <row r="139" spans="2:27" s="13" customFormat="1">
      <c r="B139" s="14"/>
      <c r="C139" s="91" t="s">
        <v>180</v>
      </c>
      <c r="D139" s="91" t="s">
        <v>185</v>
      </c>
      <c r="E139" s="92" t="s">
        <v>307</v>
      </c>
      <c r="F139" s="202" t="s">
        <v>308</v>
      </c>
      <c r="G139" s="202"/>
      <c r="H139" s="202"/>
      <c r="I139" s="202"/>
      <c r="J139" s="93" t="s">
        <v>86</v>
      </c>
      <c r="K139" s="94">
        <v>3</v>
      </c>
      <c r="L139" s="203"/>
      <c r="M139" s="203"/>
      <c r="N139" s="203">
        <f t="shared" si="0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0</v>
      </c>
      <c r="W139" s="87">
        <f t="shared" si="1"/>
        <v>0</v>
      </c>
      <c r="X139" s="87">
        <v>0</v>
      </c>
      <c r="Y139" s="87">
        <f t="shared" si="2"/>
        <v>0</v>
      </c>
      <c r="Z139" s="87">
        <v>0</v>
      </c>
      <c r="AA139" s="88">
        <f t="shared" si="3"/>
        <v>0</v>
      </c>
    </row>
    <row r="140" spans="2:27" s="13" customFormat="1">
      <c r="B140" s="14"/>
      <c r="C140" s="81" t="s">
        <v>184</v>
      </c>
      <c r="D140" s="81" t="s">
        <v>83</v>
      </c>
      <c r="E140" s="82" t="s">
        <v>309</v>
      </c>
      <c r="F140" s="193" t="s">
        <v>310</v>
      </c>
      <c r="G140" s="193"/>
      <c r="H140" s="193"/>
      <c r="I140" s="193"/>
      <c r="J140" s="83" t="s">
        <v>86</v>
      </c>
      <c r="K140" s="84">
        <v>5</v>
      </c>
      <c r="L140" s="194"/>
      <c r="M140" s="194"/>
      <c r="N140" s="194">
        <f t="shared" si="0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</v>
      </c>
      <c r="W140" s="87">
        <f t="shared" si="1"/>
        <v>0</v>
      </c>
      <c r="X140" s="87">
        <v>0</v>
      </c>
      <c r="Y140" s="87">
        <f t="shared" si="2"/>
        <v>0</v>
      </c>
      <c r="Z140" s="87">
        <v>0</v>
      </c>
      <c r="AA140" s="88">
        <f t="shared" si="3"/>
        <v>0</v>
      </c>
    </row>
    <row r="141" spans="2:27" s="13" customFormat="1">
      <c r="B141" s="14"/>
      <c r="C141" s="91" t="s">
        <v>190</v>
      </c>
      <c r="D141" s="91" t="s">
        <v>185</v>
      </c>
      <c r="E141" s="92" t="s">
        <v>311</v>
      </c>
      <c r="F141" s="202" t="s">
        <v>312</v>
      </c>
      <c r="G141" s="202"/>
      <c r="H141" s="202"/>
      <c r="I141" s="202"/>
      <c r="J141" s="93" t="s">
        <v>86</v>
      </c>
      <c r="K141" s="94">
        <v>1</v>
      </c>
      <c r="L141" s="203"/>
      <c r="M141" s="203"/>
      <c r="N141" s="203">
        <f t="shared" si="0"/>
        <v>0</v>
      </c>
      <c r="O141" s="194"/>
      <c r="P141" s="194"/>
      <c r="Q141" s="194"/>
      <c r="R141" s="16"/>
      <c r="T141" s="85" t="s">
        <v>16</v>
      </c>
      <c r="U141" s="86" t="s">
        <v>33</v>
      </c>
      <c r="V141" s="87">
        <v>0</v>
      </c>
      <c r="W141" s="87">
        <f t="shared" si="1"/>
        <v>0</v>
      </c>
      <c r="X141" s="87">
        <v>0</v>
      </c>
      <c r="Y141" s="87">
        <f t="shared" si="2"/>
        <v>0</v>
      </c>
      <c r="Z141" s="87">
        <v>0</v>
      </c>
      <c r="AA141" s="88">
        <f t="shared" si="3"/>
        <v>0</v>
      </c>
    </row>
    <row r="142" spans="2:27" s="13" customFormat="1">
      <c r="B142" s="14"/>
      <c r="C142" s="91" t="s">
        <v>194</v>
      </c>
      <c r="D142" s="91" t="s">
        <v>185</v>
      </c>
      <c r="E142" s="92" t="s">
        <v>313</v>
      </c>
      <c r="F142" s="202" t="s">
        <v>314</v>
      </c>
      <c r="G142" s="202"/>
      <c r="H142" s="202"/>
      <c r="I142" s="202"/>
      <c r="J142" s="93" t="s">
        <v>86</v>
      </c>
      <c r="K142" s="94">
        <v>3</v>
      </c>
      <c r="L142" s="203"/>
      <c r="M142" s="203"/>
      <c r="N142" s="203">
        <f t="shared" si="0"/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</v>
      </c>
      <c r="W142" s="87">
        <f t="shared" si="1"/>
        <v>0</v>
      </c>
      <c r="X142" s="87">
        <v>0</v>
      </c>
      <c r="Y142" s="87">
        <f t="shared" si="2"/>
        <v>0</v>
      </c>
      <c r="Z142" s="87">
        <v>0</v>
      </c>
      <c r="AA142" s="88">
        <f t="shared" si="3"/>
        <v>0</v>
      </c>
    </row>
    <row r="143" spans="2:27" s="13" customFormat="1">
      <c r="B143" s="14"/>
      <c r="C143" s="91" t="s">
        <v>198</v>
      </c>
      <c r="D143" s="91" t="s">
        <v>185</v>
      </c>
      <c r="E143" s="92" t="s">
        <v>315</v>
      </c>
      <c r="F143" s="202" t="s">
        <v>316</v>
      </c>
      <c r="G143" s="202"/>
      <c r="H143" s="202"/>
      <c r="I143" s="202"/>
      <c r="J143" s="93" t="s">
        <v>86</v>
      </c>
      <c r="K143" s="94">
        <v>1</v>
      </c>
      <c r="L143" s="203"/>
      <c r="M143" s="203"/>
      <c r="N143" s="203">
        <f t="shared" si="0"/>
        <v>0</v>
      </c>
      <c r="O143" s="194"/>
      <c r="P143" s="194"/>
      <c r="Q143" s="194"/>
      <c r="R143" s="16"/>
      <c r="T143" s="85" t="s">
        <v>16</v>
      </c>
      <c r="U143" s="86" t="s">
        <v>33</v>
      </c>
      <c r="V143" s="87">
        <v>0</v>
      </c>
      <c r="W143" s="87">
        <f t="shared" si="1"/>
        <v>0</v>
      </c>
      <c r="X143" s="87">
        <v>0</v>
      </c>
      <c r="Y143" s="87">
        <f t="shared" si="2"/>
        <v>0</v>
      </c>
      <c r="Z143" s="87">
        <v>0</v>
      </c>
      <c r="AA143" s="88">
        <f t="shared" si="3"/>
        <v>0</v>
      </c>
    </row>
    <row r="144" spans="2:27" s="13" customFormat="1">
      <c r="B144" s="14"/>
      <c r="C144" s="81" t="s">
        <v>202</v>
      </c>
      <c r="D144" s="81" t="s">
        <v>83</v>
      </c>
      <c r="E144" s="82" t="s">
        <v>317</v>
      </c>
      <c r="F144" s="193" t="s">
        <v>318</v>
      </c>
      <c r="G144" s="193"/>
      <c r="H144" s="193"/>
      <c r="I144" s="193"/>
      <c r="J144" s="83" t="s">
        <v>86</v>
      </c>
      <c r="K144" s="84">
        <v>1</v>
      </c>
      <c r="L144" s="194"/>
      <c r="M144" s="194"/>
      <c r="N144" s="194">
        <f t="shared" si="0"/>
        <v>0</v>
      </c>
      <c r="O144" s="194"/>
      <c r="P144" s="194"/>
      <c r="Q144" s="194"/>
      <c r="R144" s="16"/>
      <c r="T144" s="85" t="s">
        <v>16</v>
      </c>
      <c r="U144" s="86" t="s">
        <v>33</v>
      </c>
      <c r="V144" s="87">
        <v>0</v>
      </c>
      <c r="W144" s="87">
        <f t="shared" si="1"/>
        <v>0</v>
      </c>
      <c r="X144" s="87">
        <v>0</v>
      </c>
      <c r="Y144" s="87">
        <f t="shared" si="2"/>
        <v>0</v>
      </c>
      <c r="Z144" s="87">
        <v>0</v>
      </c>
      <c r="AA144" s="88">
        <f t="shared" si="3"/>
        <v>0</v>
      </c>
    </row>
    <row r="145" spans="2:27" s="13" customFormat="1">
      <c r="B145" s="14"/>
      <c r="C145" s="91" t="s">
        <v>206</v>
      </c>
      <c r="D145" s="91" t="s">
        <v>185</v>
      </c>
      <c r="E145" s="92" t="s">
        <v>319</v>
      </c>
      <c r="F145" s="202" t="s">
        <v>320</v>
      </c>
      <c r="G145" s="202"/>
      <c r="H145" s="202"/>
      <c r="I145" s="202"/>
      <c r="J145" s="93" t="s">
        <v>86</v>
      </c>
      <c r="K145" s="94">
        <v>1</v>
      </c>
      <c r="L145" s="203"/>
      <c r="M145" s="203"/>
      <c r="N145" s="203">
        <f t="shared" si="0"/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 t="shared" si="1"/>
        <v>0</v>
      </c>
      <c r="X145" s="87">
        <v>0</v>
      </c>
      <c r="Y145" s="87">
        <f t="shared" si="2"/>
        <v>0</v>
      </c>
      <c r="Z145" s="87">
        <v>0</v>
      </c>
      <c r="AA145" s="88">
        <f t="shared" si="3"/>
        <v>0</v>
      </c>
    </row>
    <row r="146" spans="2:27" s="13" customFormat="1">
      <c r="B146" s="14"/>
      <c r="C146" s="81" t="s">
        <v>210</v>
      </c>
      <c r="D146" s="81" t="s">
        <v>83</v>
      </c>
      <c r="E146" s="82" t="s">
        <v>321</v>
      </c>
      <c r="F146" s="193" t="s">
        <v>322</v>
      </c>
      <c r="G146" s="193"/>
      <c r="H146" s="193"/>
      <c r="I146" s="193"/>
      <c r="J146" s="83" t="s">
        <v>86</v>
      </c>
      <c r="K146" s="84">
        <v>1</v>
      </c>
      <c r="L146" s="194"/>
      <c r="M146" s="194"/>
      <c r="N146" s="194">
        <f t="shared" si="0"/>
        <v>0</v>
      </c>
      <c r="O146" s="194"/>
      <c r="P146" s="194"/>
      <c r="Q146" s="194"/>
      <c r="R146" s="16"/>
      <c r="T146" s="85" t="s">
        <v>16</v>
      </c>
      <c r="U146" s="86" t="s">
        <v>33</v>
      </c>
      <c r="V146" s="87">
        <v>0</v>
      </c>
      <c r="W146" s="87">
        <f t="shared" si="1"/>
        <v>0</v>
      </c>
      <c r="X146" s="87">
        <v>0</v>
      </c>
      <c r="Y146" s="87">
        <f t="shared" si="2"/>
        <v>0</v>
      </c>
      <c r="Z146" s="87">
        <v>0</v>
      </c>
      <c r="AA146" s="88">
        <f t="shared" si="3"/>
        <v>0</v>
      </c>
    </row>
    <row r="147" spans="2:27" s="13" customFormat="1">
      <c r="B147" s="14"/>
      <c r="C147" s="91" t="s">
        <v>188</v>
      </c>
      <c r="D147" s="91" t="s">
        <v>185</v>
      </c>
      <c r="E147" s="92" t="s">
        <v>323</v>
      </c>
      <c r="F147" s="202" t="s">
        <v>324</v>
      </c>
      <c r="G147" s="202"/>
      <c r="H147" s="202"/>
      <c r="I147" s="202"/>
      <c r="J147" s="93" t="s">
        <v>86</v>
      </c>
      <c r="K147" s="94">
        <v>1</v>
      </c>
      <c r="L147" s="203"/>
      <c r="M147" s="203"/>
      <c r="N147" s="203">
        <f t="shared" si="0"/>
        <v>0</v>
      </c>
      <c r="O147" s="194"/>
      <c r="P147" s="194"/>
      <c r="Q147" s="194"/>
      <c r="R147" s="16"/>
      <c r="T147" s="85" t="s">
        <v>16</v>
      </c>
      <c r="U147" s="86" t="s">
        <v>33</v>
      </c>
      <c r="V147" s="87">
        <v>0</v>
      </c>
      <c r="W147" s="87">
        <f t="shared" si="1"/>
        <v>0</v>
      </c>
      <c r="X147" s="87">
        <v>0</v>
      </c>
      <c r="Y147" s="87">
        <f t="shared" si="2"/>
        <v>0</v>
      </c>
      <c r="Z147" s="87">
        <v>0</v>
      </c>
      <c r="AA147" s="88">
        <f t="shared" si="3"/>
        <v>0</v>
      </c>
    </row>
    <row r="148" spans="2:27" s="13" customFormat="1">
      <c r="B148" s="14"/>
      <c r="C148" s="91" t="s">
        <v>217</v>
      </c>
      <c r="D148" s="91" t="s">
        <v>185</v>
      </c>
      <c r="E148" s="92" t="s">
        <v>325</v>
      </c>
      <c r="F148" s="202" t="s">
        <v>326</v>
      </c>
      <c r="G148" s="202"/>
      <c r="H148" s="202"/>
      <c r="I148" s="202"/>
      <c r="J148" s="93" t="s">
        <v>86</v>
      </c>
      <c r="K148" s="94">
        <v>1</v>
      </c>
      <c r="L148" s="203"/>
      <c r="M148" s="203"/>
      <c r="N148" s="203">
        <f t="shared" si="0"/>
        <v>0</v>
      </c>
      <c r="O148" s="194"/>
      <c r="P148" s="194"/>
      <c r="Q148" s="194"/>
      <c r="R148" s="16"/>
      <c r="T148" s="85" t="s">
        <v>16</v>
      </c>
      <c r="U148" s="86" t="s">
        <v>33</v>
      </c>
      <c r="V148" s="87">
        <v>0</v>
      </c>
      <c r="W148" s="87">
        <f t="shared" si="1"/>
        <v>0</v>
      </c>
      <c r="X148" s="87">
        <v>0</v>
      </c>
      <c r="Y148" s="87">
        <f t="shared" si="2"/>
        <v>0</v>
      </c>
      <c r="Z148" s="87">
        <v>0</v>
      </c>
      <c r="AA148" s="88">
        <f t="shared" si="3"/>
        <v>0</v>
      </c>
    </row>
    <row r="149" spans="2:27" s="13" customFormat="1">
      <c r="B149" s="14"/>
      <c r="C149" s="81" t="s">
        <v>221</v>
      </c>
      <c r="D149" s="81" t="s">
        <v>83</v>
      </c>
      <c r="E149" s="82" t="s">
        <v>327</v>
      </c>
      <c r="F149" s="193" t="s">
        <v>328</v>
      </c>
      <c r="G149" s="193"/>
      <c r="H149" s="193"/>
      <c r="I149" s="193"/>
      <c r="J149" s="83" t="s">
        <v>86</v>
      </c>
      <c r="K149" s="84">
        <v>8</v>
      </c>
      <c r="L149" s="194"/>
      <c r="M149" s="194"/>
      <c r="N149" s="194">
        <f t="shared" si="0"/>
        <v>0</v>
      </c>
      <c r="O149" s="194"/>
      <c r="P149" s="194"/>
      <c r="Q149" s="194"/>
      <c r="R149" s="16"/>
      <c r="T149" s="85" t="s">
        <v>16</v>
      </c>
      <c r="U149" s="86" t="s">
        <v>33</v>
      </c>
      <c r="V149" s="87">
        <v>0</v>
      </c>
      <c r="W149" s="87">
        <f t="shared" si="1"/>
        <v>0</v>
      </c>
      <c r="X149" s="87">
        <v>0</v>
      </c>
      <c r="Y149" s="87">
        <f t="shared" si="2"/>
        <v>0</v>
      </c>
      <c r="Z149" s="87">
        <v>0</v>
      </c>
      <c r="AA149" s="88">
        <f t="shared" si="3"/>
        <v>0</v>
      </c>
    </row>
    <row r="150" spans="2:27" s="13" customFormat="1">
      <c r="B150" s="14"/>
      <c r="C150" s="91" t="s">
        <v>226</v>
      </c>
      <c r="D150" s="91" t="s">
        <v>185</v>
      </c>
      <c r="E150" s="92" t="s">
        <v>329</v>
      </c>
      <c r="F150" s="202" t="s">
        <v>330</v>
      </c>
      <c r="G150" s="202"/>
      <c r="H150" s="202"/>
      <c r="I150" s="202"/>
      <c r="J150" s="93" t="s">
        <v>86</v>
      </c>
      <c r="K150" s="94">
        <v>8</v>
      </c>
      <c r="L150" s="203"/>
      <c r="M150" s="203"/>
      <c r="N150" s="203">
        <f t="shared" si="0"/>
        <v>0</v>
      </c>
      <c r="O150" s="194"/>
      <c r="P150" s="194"/>
      <c r="Q150" s="194"/>
      <c r="R150" s="16"/>
      <c r="T150" s="85" t="s">
        <v>16</v>
      </c>
      <c r="U150" s="86" t="s">
        <v>33</v>
      </c>
      <c r="V150" s="87">
        <v>0</v>
      </c>
      <c r="W150" s="87">
        <f t="shared" si="1"/>
        <v>0</v>
      </c>
      <c r="X150" s="87">
        <v>0</v>
      </c>
      <c r="Y150" s="87">
        <f t="shared" si="2"/>
        <v>0</v>
      </c>
      <c r="Z150" s="87">
        <v>0</v>
      </c>
      <c r="AA150" s="88">
        <f t="shared" si="3"/>
        <v>0</v>
      </c>
    </row>
    <row r="151" spans="2:27" s="13" customFormat="1">
      <c r="B151" s="14"/>
      <c r="C151" s="81" t="s">
        <v>231</v>
      </c>
      <c r="D151" s="81" t="s">
        <v>83</v>
      </c>
      <c r="E151" s="82" t="s">
        <v>474</v>
      </c>
      <c r="F151" s="193" t="s">
        <v>475</v>
      </c>
      <c r="G151" s="193"/>
      <c r="H151" s="193"/>
      <c r="I151" s="193"/>
      <c r="J151" s="83" t="s">
        <v>86</v>
      </c>
      <c r="K151" s="84">
        <v>12</v>
      </c>
      <c r="L151" s="194"/>
      <c r="M151" s="194"/>
      <c r="N151" s="194">
        <f t="shared" si="0"/>
        <v>0</v>
      </c>
      <c r="O151" s="194"/>
      <c r="P151" s="194"/>
      <c r="Q151" s="194"/>
      <c r="R151" s="16"/>
      <c r="T151" s="124" t="s">
        <v>16</v>
      </c>
      <c r="U151" s="125" t="s">
        <v>33</v>
      </c>
      <c r="V151" s="126">
        <v>0</v>
      </c>
      <c r="W151" s="126">
        <f t="shared" si="1"/>
        <v>0</v>
      </c>
      <c r="X151" s="126">
        <v>0</v>
      </c>
      <c r="Y151" s="126">
        <f t="shared" si="2"/>
        <v>0</v>
      </c>
      <c r="Z151" s="126">
        <v>0</v>
      </c>
      <c r="AA151" s="127">
        <f t="shared" si="3"/>
        <v>0</v>
      </c>
    </row>
    <row r="152" spans="2:27" s="13" customFormat="1">
      <c r="B152" s="14"/>
      <c r="C152" s="128" t="s">
        <v>243</v>
      </c>
      <c r="D152" s="128" t="s">
        <v>185</v>
      </c>
      <c r="E152" s="129" t="s">
        <v>476</v>
      </c>
      <c r="F152" s="206" t="s">
        <v>477</v>
      </c>
      <c r="G152" s="206"/>
      <c r="H152" s="206"/>
      <c r="I152" s="206"/>
      <c r="J152" s="130" t="s">
        <v>86</v>
      </c>
      <c r="K152" s="131">
        <v>12</v>
      </c>
      <c r="L152" s="207"/>
      <c r="M152" s="207"/>
      <c r="N152" s="207">
        <f t="shared" si="0"/>
        <v>0</v>
      </c>
      <c r="O152" s="194"/>
      <c r="P152" s="194"/>
      <c r="Q152" s="194"/>
      <c r="R152" s="16"/>
      <c r="T152" s="124" t="s">
        <v>16</v>
      </c>
      <c r="U152" s="125" t="s">
        <v>33</v>
      </c>
      <c r="V152" s="126">
        <v>0</v>
      </c>
      <c r="W152" s="126">
        <f t="shared" si="1"/>
        <v>0</v>
      </c>
      <c r="X152" s="126">
        <v>0</v>
      </c>
      <c r="Y152" s="126">
        <f t="shared" si="2"/>
        <v>0</v>
      </c>
      <c r="Z152" s="126">
        <v>0</v>
      </c>
      <c r="AA152" s="127">
        <f t="shared" si="3"/>
        <v>0</v>
      </c>
    </row>
    <row r="153" spans="2:27" s="13" customFormat="1">
      <c r="B153" s="14"/>
      <c r="C153" s="81">
        <v>38</v>
      </c>
      <c r="D153" s="81" t="s">
        <v>83</v>
      </c>
      <c r="E153" s="82" t="s">
        <v>331</v>
      </c>
      <c r="F153" s="193" t="s">
        <v>332</v>
      </c>
      <c r="G153" s="193"/>
      <c r="H153" s="193"/>
      <c r="I153" s="193"/>
      <c r="J153" s="83" t="s">
        <v>92</v>
      </c>
      <c r="K153" s="84">
        <v>15</v>
      </c>
      <c r="L153" s="194"/>
      <c r="M153" s="194"/>
      <c r="N153" s="194">
        <f t="shared" si="0"/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</v>
      </c>
      <c r="W153" s="87">
        <f t="shared" si="1"/>
        <v>0</v>
      </c>
      <c r="X153" s="87">
        <v>0</v>
      </c>
      <c r="Y153" s="87">
        <f t="shared" si="2"/>
        <v>0</v>
      </c>
      <c r="Z153" s="87">
        <v>0</v>
      </c>
      <c r="AA153" s="88">
        <f t="shared" si="3"/>
        <v>0</v>
      </c>
    </row>
    <row r="154" spans="2:27" s="13" customFormat="1">
      <c r="B154" s="14"/>
      <c r="C154" s="91">
        <v>39</v>
      </c>
      <c r="D154" s="91" t="s">
        <v>185</v>
      </c>
      <c r="E154" s="92" t="s">
        <v>334</v>
      </c>
      <c r="F154" s="202" t="s">
        <v>335</v>
      </c>
      <c r="G154" s="202"/>
      <c r="H154" s="202"/>
      <c r="I154" s="202"/>
      <c r="J154" s="93" t="s">
        <v>336</v>
      </c>
      <c r="K154" s="94">
        <v>10.050000000000001</v>
      </c>
      <c r="L154" s="203"/>
      <c r="M154" s="203"/>
      <c r="N154" s="203">
        <f t="shared" si="0"/>
        <v>0</v>
      </c>
      <c r="O154" s="194"/>
      <c r="P154" s="194"/>
      <c r="Q154" s="194"/>
      <c r="R154" s="16"/>
      <c r="T154" s="85" t="s">
        <v>16</v>
      </c>
      <c r="U154" s="86" t="s">
        <v>33</v>
      </c>
      <c r="V154" s="87">
        <v>0</v>
      </c>
      <c r="W154" s="87">
        <f t="shared" si="1"/>
        <v>0</v>
      </c>
      <c r="X154" s="87">
        <v>0</v>
      </c>
      <c r="Y154" s="87">
        <f t="shared" si="2"/>
        <v>0</v>
      </c>
      <c r="Z154" s="87">
        <v>0</v>
      </c>
      <c r="AA154" s="88">
        <f t="shared" si="3"/>
        <v>0</v>
      </c>
    </row>
    <row r="155" spans="2:27" s="13" customFormat="1">
      <c r="B155" s="14"/>
      <c r="C155" s="81">
        <v>40</v>
      </c>
      <c r="D155" s="81" t="s">
        <v>83</v>
      </c>
      <c r="E155" s="82" t="s">
        <v>337</v>
      </c>
      <c r="F155" s="193" t="s">
        <v>338</v>
      </c>
      <c r="G155" s="193"/>
      <c r="H155" s="193"/>
      <c r="I155" s="193"/>
      <c r="J155" s="83" t="s">
        <v>86</v>
      </c>
      <c r="K155" s="84">
        <v>4</v>
      </c>
      <c r="L155" s="194"/>
      <c r="M155" s="194"/>
      <c r="N155" s="194">
        <f t="shared" si="0"/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0</v>
      </c>
      <c r="W155" s="87">
        <f t="shared" si="1"/>
        <v>0</v>
      </c>
      <c r="X155" s="87">
        <v>0</v>
      </c>
      <c r="Y155" s="87">
        <f t="shared" si="2"/>
        <v>0</v>
      </c>
      <c r="Z155" s="87">
        <v>0</v>
      </c>
      <c r="AA155" s="88">
        <f t="shared" si="3"/>
        <v>0</v>
      </c>
    </row>
    <row r="156" spans="2:27" s="13" customFormat="1">
      <c r="B156" s="14"/>
      <c r="C156" s="91">
        <v>41</v>
      </c>
      <c r="D156" s="91" t="s">
        <v>185</v>
      </c>
      <c r="E156" s="92" t="s">
        <v>340</v>
      </c>
      <c r="F156" s="202" t="s">
        <v>341</v>
      </c>
      <c r="G156" s="202"/>
      <c r="H156" s="202"/>
      <c r="I156" s="202"/>
      <c r="J156" s="93" t="s">
        <v>86</v>
      </c>
      <c r="K156" s="94">
        <v>4</v>
      </c>
      <c r="L156" s="203"/>
      <c r="M156" s="203"/>
      <c r="N156" s="203">
        <f t="shared" si="0"/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0</v>
      </c>
      <c r="W156" s="87">
        <f t="shared" si="1"/>
        <v>0</v>
      </c>
      <c r="X156" s="87">
        <v>0</v>
      </c>
      <c r="Y156" s="87">
        <f t="shared" si="2"/>
        <v>0</v>
      </c>
      <c r="Z156" s="87">
        <v>0</v>
      </c>
      <c r="AA156" s="88">
        <f t="shared" si="3"/>
        <v>0</v>
      </c>
    </row>
    <row r="157" spans="2:27" s="13" customFormat="1">
      <c r="B157" s="14"/>
      <c r="C157" s="81">
        <v>42</v>
      </c>
      <c r="D157" s="81" t="s">
        <v>83</v>
      </c>
      <c r="E157" s="82" t="s">
        <v>342</v>
      </c>
      <c r="F157" s="193" t="s">
        <v>343</v>
      </c>
      <c r="G157" s="193"/>
      <c r="H157" s="193"/>
      <c r="I157" s="193"/>
      <c r="J157" s="83" t="s">
        <v>86</v>
      </c>
      <c r="K157" s="84">
        <v>2</v>
      </c>
      <c r="L157" s="194"/>
      <c r="M157" s="194"/>
      <c r="N157" s="194">
        <f t="shared" si="0"/>
        <v>0</v>
      </c>
      <c r="O157" s="194"/>
      <c r="P157" s="194"/>
      <c r="Q157" s="194"/>
      <c r="R157" s="16"/>
      <c r="T157" s="85" t="s">
        <v>16</v>
      </c>
      <c r="U157" s="86" t="s">
        <v>33</v>
      </c>
      <c r="V157" s="87">
        <v>0</v>
      </c>
      <c r="W157" s="87">
        <f t="shared" si="1"/>
        <v>0</v>
      </c>
      <c r="X157" s="87">
        <v>0</v>
      </c>
      <c r="Y157" s="87">
        <f t="shared" si="2"/>
        <v>0</v>
      </c>
      <c r="Z157" s="87">
        <v>0</v>
      </c>
      <c r="AA157" s="88">
        <f t="shared" si="3"/>
        <v>0</v>
      </c>
    </row>
    <row r="158" spans="2:27" s="13" customFormat="1">
      <c r="B158" s="14"/>
      <c r="C158" s="91">
        <v>43</v>
      </c>
      <c r="D158" s="91" t="s">
        <v>185</v>
      </c>
      <c r="E158" s="92" t="s">
        <v>345</v>
      </c>
      <c r="F158" s="202" t="s">
        <v>346</v>
      </c>
      <c r="G158" s="202"/>
      <c r="H158" s="202"/>
      <c r="I158" s="202"/>
      <c r="J158" s="93" t="s">
        <v>86</v>
      </c>
      <c r="K158" s="94">
        <v>2</v>
      </c>
      <c r="L158" s="203"/>
      <c r="M158" s="203"/>
      <c r="N158" s="203">
        <f t="shared" si="0"/>
        <v>0</v>
      </c>
      <c r="O158" s="194"/>
      <c r="P158" s="194"/>
      <c r="Q158" s="194"/>
      <c r="R158" s="16"/>
      <c r="T158" s="85" t="s">
        <v>16</v>
      </c>
      <c r="U158" s="86" t="s">
        <v>33</v>
      </c>
      <c r="V158" s="87">
        <v>0</v>
      </c>
      <c r="W158" s="87">
        <f t="shared" si="1"/>
        <v>0</v>
      </c>
      <c r="X158" s="87">
        <v>0</v>
      </c>
      <c r="Y158" s="87">
        <f t="shared" si="2"/>
        <v>0</v>
      </c>
      <c r="Z158" s="87">
        <v>0</v>
      </c>
      <c r="AA158" s="88">
        <f t="shared" si="3"/>
        <v>0</v>
      </c>
    </row>
    <row r="159" spans="2:27" s="13" customFormat="1">
      <c r="B159" s="14"/>
      <c r="C159" s="81">
        <v>44</v>
      </c>
      <c r="D159" s="81" t="s">
        <v>83</v>
      </c>
      <c r="E159" s="82" t="s">
        <v>347</v>
      </c>
      <c r="F159" s="193" t="s">
        <v>348</v>
      </c>
      <c r="G159" s="193"/>
      <c r="H159" s="193"/>
      <c r="I159" s="193"/>
      <c r="J159" s="83" t="s">
        <v>86</v>
      </c>
      <c r="K159" s="84">
        <v>20</v>
      </c>
      <c r="L159" s="194"/>
      <c r="M159" s="194"/>
      <c r="N159" s="194">
        <f t="shared" si="0"/>
        <v>0</v>
      </c>
      <c r="O159" s="194"/>
      <c r="P159" s="194"/>
      <c r="Q159" s="194"/>
      <c r="R159" s="16"/>
      <c r="T159" s="85" t="s">
        <v>16</v>
      </c>
      <c r="U159" s="86" t="s">
        <v>33</v>
      </c>
      <c r="V159" s="87">
        <v>0</v>
      </c>
      <c r="W159" s="87">
        <f t="shared" si="1"/>
        <v>0</v>
      </c>
      <c r="X159" s="87">
        <v>0</v>
      </c>
      <c r="Y159" s="87">
        <f t="shared" si="2"/>
        <v>0</v>
      </c>
      <c r="Z159" s="87">
        <v>0</v>
      </c>
      <c r="AA159" s="88">
        <f t="shared" si="3"/>
        <v>0</v>
      </c>
    </row>
    <row r="160" spans="2:27" s="13" customFormat="1">
      <c r="B160" s="14"/>
      <c r="C160" s="91">
        <v>45</v>
      </c>
      <c r="D160" s="91" t="s">
        <v>185</v>
      </c>
      <c r="E160" s="92" t="s">
        <v>350</v>
      </c>
      <c r="F160" s="202" t="s">
        <v>351</v>
      </c>
      <c r="G160" s="202"/>
      <c r="H160" s="202"/>
      <c r="I160" s="202"/>
      <c r="J160" s="93" t="s">
        <v>336</v>
      </c>
      <c r="K160" s="94">
        <v>20</v>
      </c>
      <c r="L160" s="203"/>
      <c r="M160" s="203"/>
      <c r="N160" s="203">
        <f t="shared" si="0"/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0</v>
      </c>
      <c r="W160" s="87">
        <f t="shared" si="1"/>
        <v>0</v>
      </c>
      <c r="X160" s="87">
        <v>0</v>
      </c>
      <c r="Y160" s="87">
        <f t="shared" si="2"/>
        <v>0</v>
      </c>
      <c r="Z160" s="87">
        <v>0</v>
      </c>
      <c r="AA160" s="88">
        <f t="shared" si="3"/>
        <v>0</v>
      </c>
    </row>
    <row r="161" spans="2:27" s="13" customFormat="1">
      <c r="B161" s="14"/>
      <c r="C161" s="81">
        <v>46</v>
      </c>
      <c r="D161" s="81" t="s">
        <v>83</v>
      </c>
      <c r="E161" s="82" t="s">
        <v>352</v>
      </c>
      <c r="F161" s="193" t="s">
        <v>353</v>
      </c>
      <c r="G161" s="193"/>
      <c r="H161" s="193"/>
      <c r="I161" s="193"/>
      <c r="J161" s="83" t="s">
        <v>354</v>
      </c>
      <c r="K161" s="84">
        <v>1</v>
      </c>
      <c r="L161" s="194"/>
      <c r="M161" s="194"/>
      <c r="N161" s="194">
        <f t="shared" si="0"/>
        <v>0</v>
      </c>
      <c r="O161" s="194"/>
      <c r="P161" s="194"/>
      <c r="Q161" s="194"/>
      <c r="R161" s="16"/>
      <c r="T161" s="85" t="s">
        <v>16</v>
      </c>
      <c r="U161" s="86" t="s">
        <v>33</v>
      </c>
      <c r="V161" s="87">
        <v>0</v>
      </c>
      <c r="W161" s="87">
        <f t="shared" si="1"/>
        <v>0</v>
      </c>
      <c r="X161" s="87">
        <v>0</v>
      </c>
      <c r="Y161" s="87">
        <f t="shared" si="2"/>
        <v>0</v>
      </c>
      <c r="Z161" s="87">
        <v>0</v>
      </c>
      <c r="AA161" s="88">
        <f t="shared" si="3"/>
        <v>0</v>
      </c>
    </row>
    <row r="162" spans="2:27" s="13" customFormat="1">
      <c r="B162" s="14"/>
      <c r="C162" s="91">
        <v>47</v>
      </c>
      <c r="D162" s="91" t="s">
        <v>185</v>
      </c>
      <c r="E162" s="92" t="s">
        <v>356</v>
      </c>
      <c r="F162" s="202" t="s">
        <v>357</v>
      </c>
      <c r="G162" s="202"/>
      <c r="H162" s="202"/>
      <c r="I162" s="202"/>
      <c r="J162" s="93" t="s">
        <v>86</v>
      </c>
      <c r="K162" s="94">
        <v>1</v>
      </c>
      <c r="L162" s="203"/>
      <c r="M162" s="203"/>
      <c r="N162" s="203">
        <f t="shared" si="0"/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0</v>
      </c>
      <c r="W162" s="87">
        <f t="shared" si="1"/>
        <v>0</v>
      </c>
      <c r="X162" s="87">
        <v>0</v>
      </c>
      <c r="Y162" s="87">
        <f t="shared" si="2"/>
        <v>0</v>
      </c>
      <c r="Z162" s="87">
        <v>0</v>
      </c>
      <c r="AA162" s="88">
        <f t="shared" si="3"/>
        <v>0</v>
      </c>
    </row>
    <row r="163" spans="2:27" s="13" customFormat="1">
      <c r="B163" s="14"/>
      <c r="C163" s="81">
        <v>48</v>
      </c>
      <c r="D163" s="81" t="s">
        <v>83</v>
      </c>
      <c r="E163" s="82" t="s">
        <v>358</v>
      </c>
      <c r="F163" s="193" t="s">
        <v>359</v>
      </c>
      <c r="G163" s="193"/>
      <c r="H163" s="193"/>
      <c r="I163" s="193"/>
      <c r="J163" s="83" t="s">
        <v>92</v>
      </c>
      <c r="K163" s="84">
        <v>40</v>
      </c>
      <c r="L163" s="194"/>
      <c r="M163" s="194"/>
      <c r="N163" s="194">
        <f t="shared" si="0"/>
        <v>0</v>
      </c>
      <c r="O163" s="194"/>
      <c r="P163" s="194"/>
      <c r="Q163" s="194"/>
      <c r="R163" s="16"/>
      <c r="T163" s="85" t="s">
        <v>16</v>
      </c>
      <c r="U163" s="86" t="s">
        <v>33</v>
      </c>
      <c r="V163" s="87">
        <v>0</v>
      </c>
      <c r="W163" s="87">
        <f t="shared" si="1"/>
        <v>0</v>
      </c>
      <c r="X163" s="87">
        <v>0</v>
      </c>
      <c r="Y163" s="87">
        <f t="shared" si="2"/>
        <v>0</v>
      </c>
      <c r="Z163" s="87">
        <v>0</v>
      </c>
      <c r="AA163" s="88">
        <f t="shared" si="3"/>
        <v>0</v>
      </c>
    </row>
    <row r="164" spans="2:27" s="13" customFormat="1">
      <c r="B164" s="14"/>
      <c r="C164" s="91">
        <v>49</v>
      </c>
      <c r="D164" s="91" t="s">
        <v>185</v>
      </c>
      <c r="E164" s="92" t="s">
        <v>361</v>
      </c>
      <c r="F164" s="202" t="s">
        <v>362</v>
      </c>
      <c r="G164" s="202"/>
      <c r="H164" s="202"/>
      <c r="I164" s="202"/>
      <c r="J164" s="93" t="s">
        <v>92</v>
      </c>
      <c r="K164" s="94">
        <v>42</v>
      </c>
      <c r="L164" s="203"/>
      <c r="M164" s="203"/>
      <c r="N164" s="203">
        <f t="shared" si="0"/>
        <v>0</v>
      </c>
      <c r="O164" s="194"/>
      <c r="P164" s="194"/>
      <c r="Q164" s="194"/>
      <c r="R164" s="16"/>
      <c r="T164" s="85" t="s">
        <v>16</v>
      </c>
      <c r="U164" s="86" t="s">
        <v>33</v>
      </c>
      <c r="V164" s="87">
        <v>0</v>
      </c>
      <c r="W164" s="87">
        <f t="shared" si="1"/>
        <v>0</v>
      </c>
      <c r="X164" s="87">
        <v>0</v>
      </c>
      <c r="Y164" s="87">
        <f t="shared" si="2"/>
        <v>0</v>
      </c>
      <c r="Z164" s="87">
        <v>0</v>
      </c>
      <c r="AA164" s="88">
        <f t="shared" si="3"/>
        <v>0</v>
      </c>
    </row>
    <row r="165" spans="2:27" s="13" customFormat="1">
      <c r="B165" s="14"/>
      <c r="C165" s="81">
        <v>50</v>
      </c>
      <c r="D165" s="81" t="s">
        <v>83</v>
      </c>
      <c r="E165" s="82" t="s">
        <v>363</v>
      </c>
      <c r="F165" s="193" t="s">
        <v>364</v>
      </c>
      <c r="G165" s="193"/>
      <c r="H165" s="193"/>
      <c r="I165" s="193"/>
      <c r="J165" s="83" t="s">
        <v>92</v>
      </c>
      <c r="K165" s="84">
        <v>16</v>
      </c>
      <c r="L165" s="194"/>
      <c r="M165" s="194"/>
      <c r="N165" s="194">
        <f t="shared" si="0"/>
        <v>0</v>
      </c>
      <c r="O165" s="194"/>
      <c r="P165" s="194"/>
      <c r="Q165" s="194"/>
      <c r="R165" s="16"/>
      <c r="T165" s="85" t="s">
        <v>16</v>
      </c>
      <c r="U165" s="86" t="s">
        <v>33</v>
      </c>
      <c r="V165" s="87">
        <v>0</v>
      </c>
      <c r="W165" s="87">
        <f t="shared" si="1"/>
        <v>0</v>
      </c>
      <c r="X165" s="87">
        <v>0</v>
      </c>
      <c r="Y165" s="87">
        <f t="shared" si="2"/>
        <v>0</v>
      </c>
      <c r="Z165" s="87">
        <v>0</v>
      </c>
      <c r="AA165" s="88">
        <f t="shared" si="3"/>
        <v>0</v>
      </c>
    </row>
    <row r="166" spans="2:27" s="13" customFormat="1">
      <c r="B166" s="14"/>
      <c r="C166" s="91">
        <v>51</v>
      </c>
      <c r="D166" s="91" t="s">
        <v>185</v>
      </c>
      <c r="E166" s="92" t="s">
        <v>366</v>
      </c>
      <c r="F166" s="202" t="s">
        <v>367</v>
      </c>
      <c r="G166" s="202"/>
      <c r="H166" s="202"/>
      <c r="I166" s="202"/>
      <c r="J166" s="93" t="s">
        <v>92</v>
      </c>
      <c r="K166" s="94">
        <v>16.8</v>
      </c>
      <c r="L166" s="203"/>
      <c r="M166" s="203"/>
      <c r="N166" s="203">
        <f t="shared" si="0"/>
        <v>0</v>
      </c>
      <c r="O166" s="194"/>
      <c r="P166" s="194"/>
      <c r="Q166" s="194"/>
      <c r="R166" s="16"/>
      <c r="T166" s="85" t="s">
        <v>16</v>
      </c>
      <c r="U166" s="86" t="s">
        <v>33</v>
      </c>
      <c r="V166" s="87">
        <v>0</v>
      </c>
      <c r="W166" s="87">
        <f t="shared" si="1"/>
        <v>0</v>
      </c>
      <c r="X166" s="87">
        <v>0</v>
      </c>
      <c r="Y166" s="87">
        <f t="shared" si="2"/>
        <v>0</v>
      </c>
      <c r="Z166" s="87">
        <v>0</v>
      </c>
      <c r="AA166" s="88">
        <f t="shared" si="3"/>
        <v>0</v>
      </c>
    </row>
    <row r="167" spans="2:27" s="13" customFormat="1">
      <c r="B167" s="14"/>
      <c r="C167" s="81">
        <v>52</v>
      </c>
      <c r="D167" s="81" t="s">
        <v>83</v>
      </c>
      <c r="E167" s="82" t="s">
        <v>368</v>
      </c>
      <c r="F167" s="193" t="s">
        <v>369</v>
      </c>
      <c r="G167" s="193"/>
      <c r="H167" s="193"/>
      <c r="I167" s="193"/>
      <c r="J167" s="83" t="s">
        <v>92</v>
      </c>
      <c r="K167" s="84">
        <v>30</v>
      </c>
      <c r="L167" s="194"/>
      <c r="M167" s="194"/>
      <c r="N167" s="194">
        <f t="shared" si="0"/>
        <v>0</v>
      </c>
      <c r="O167" s="194"/>
      <c r="P167" s="194"/>
      <c r="Q167" s="194"/>
      <c r="R167" s="16"/>
      <c r="T167" s="85" t="s">
        <v>16</v>
      </c>
      <c r="U167" s="86" t="s">
        <v>33</v>
      </c>
      <c r="V167" s="87">
        <v>0</v>
      </c>
      <c r="W167" s="87">
        <f t="shared" si="1"/>
        <v>0</v>
      </c>
      <c r="X167" s="87">
        <v>0</v>
      </c>
      <c r="Y167" s="87">
        <f t="shared" si="2"/>
        <v>0</v>
      </c>
      <c r="Z167" s="87">
        <v>0</v>
      </c>
      <c r="AA167" s="88">
        <f t="shared" si="3"/>
        <v>0</v>
      </c>
    </row>
    <row r="168" spans="2:27" s="13" customFormat="1">
      <c r="B168" s="14"/>
      <c r="C168" s="91">
        <v>53</v>
      </c>
      <c r="D168" s="91" t="s">
        <v>185</v>
      </c>
      <c r="E168" s="92" t="s">
        <v>371</v>
      </c>
      <c r="F168" s="202" t="s">
        <v>372</v>
      </c>
      <c r="G168" s="202"/>
      <c r="H168" s="202"/>
      <c r="I168" s="202"/>
      <c r="J168" s="93" t="s">
        <v>92</v>
      </c>
      <c r="K168" s="94">
        <v>31.5</v>
      </c>
      <c r="L168" s="203"/>
      <c r="M168" s="203"/>
      <c r="N168" s="203">
        <f t="shared" si="0"/>
        <v>0</v>
      </c>
      <c r="O168" s="194"/>
      <c r="P168" s="194"/>
      <c r="Q168" s="194"/>
      <c r="R168" s="16"/>
      <c r="T168" s="85" t="s">
        <v>16</v>
      </c>
      <c r="U168" s="86" t="s">
        <v>33</v>
      </c>
      <c r="V168" s="87">
        <v>0</v>
      </c>
      <c r="W168" s="87">
        <f t="shared" si="1"/>
        <v>0</v>
      </c>
      <c r="X168" s="87">
        <v>0</v>
      </c>
      <c r="Y168" s="87">
        <f t="shared" si="2"/>
        <v>0</v>
      </c>
      <c r="Z168" s="87">
        <v>0</v>
      </c>
      <c r="AA168" s="88">
        <f t="shared" si="3"/>
        <v>0</v>
      </c>
    </row>
    <row r="169" spans="2:27" s="13" customFormat="1">
      <c r="B169" s="14"/>
      <c r="C169" s="81">
        <v>54</v>
      </c>
      <c r="D169" s="81" t="s">
        <v>83</v>
      </c>
      <c r="E169" s="82" t="s">
        <v>368</v>
      </c>
      <c r="F169" s="193" t="s">
        <v>369</v>
      </c>
      <c r="G169" s="193"/>
      <c r="H169" s="193"/>
      <c r="I169" s="193"/>
      <c r="J169" s="83" t="s">
        <v>92</v>
      </c>
      <c r="K169" s="84">
        <v>10</v>
      </c>
      <c r="L169" s="194"/>
      <c r="M169" s="194"/>
      <c r="N169" s="194">
        <f t="shared" si="0"/>
        <v>0</v>
      </c>
      <c r="O169" s="194"/>
      <c r="P169" s="194"/>
      <c r="Q169" s="194"/>
      <c r="R169" s="16"/>
      <c r="T169" s="85" t="s">
        <v>16</v>
      </c>
      <c r="U169" s="86" t="s">
        <v>33</v>
      </c>
      <c r="V169" s="87">
        <v>0</v>
      </c>
      <c r="W169" s="87">
        <f t="shared" si="1"/>
        <v>0</v>
      </c>
      <c r="X169" s="87">
        <v>0</v>
      </c>
      <c r="Y169" s="87">
        <f t="shared" si="2"/>
        <v>0</v>
      </c>
      <c r="Z169" s="87">
        <v>0</v>
      </c>
      <c r="AA169" s="88">
        <f t="shared" si="3"/>
        <v>0</v>
      </c>
    </row>
    <row r="170" spans="2:27" s="13" customFormat="1">
      <c r="B170" s="14"/>
      <c r="C170" s="91">
        <v>55</v>
      </c>
      <c r="D170" s="91" t="s">
        <v>185</v>
      </c>
      <c r="E170" s="92" t="s">
        <v>374</v>
      </c>
      <c r="F170" s="202" t="s">
        <v>375</v>
      </c>
      <c r="G170" s="202"/>
      <c r="H170" s="202"/>
      <c r="I170" s="202"/>
      <c r="J170" s="93" t="s">
        <v>92</v>
      </c>
      <c r="K170" s="94">
        <v>10.5</v>
      </c>
      <c r="L170" s="203"/>
      <c r="M170" s="203"/>
      <c r="N170" s="203">
        <f t="shared" si="0"/>
        <v>0</v>
      </c>
      <c r="O170" s="194"/>
      <c r="P170" s="194"/>
      <c r="Q170" s="194"/>
      <c r="R170" s="16"/>
      <c r="T170" s="85" t="s">
        <v>16</v>
      </c>
      <c r="U170" s="86" t="s">
        <v>33</v>
      </c>
      <c r="V170" s="87">
        <v>0</v>
      </c>
      <c r="W170" s="87">
        <f t="shared" si="1"/>
        <v>0</v>
      </c>
      <c r="X170" s="87">
        <v>0</v>
      </c>
      <c r="Y170" s="87">
        <f t="shared" si="2"/>
        <v>0</v>
      </c>
      <c r="Z170" s="87">
        <v>0</v>
      </c>
      <c r="AA170" s="88">
        <f t="shared" si="3"/>
        <v>0</v>
      </c>
    </row>
    <row r="171" spans="2:27" s="13" customFormat="1">
      <c r="B171" s="14"/>
      <c r="C171" s="81">
        <v>56</v>
      </c>
      <c r="D171" s="81" t="s">
        <v>83</v>
      </c>
      <c r="E171" s="82" t="s">
        <v>376</v>
      </c>
      <c r="F171" s="193" t="s">
        <v>377</v>
      </c>
      <c r="G171" s="193"/>
      <c r="H171" s="193"/>
      <c r="I171" s="193"/>
      <c r="J171" s="83" t="s">
        <v>92</v>
      </c>
      <c r="K171" s="84">
        <v>50</v>
      </c>
      <c r="L171" s="194"/>
      <c r="M171" s="194"/>
      <c r="N171" s="194">
        <f t="shared" si="0"/>
        <v>0</v>
      </c>
      <c r="O171" s="194"/>
      <c r="P171" s="194"/>
      <c r="Q171" s="194"/>
      <c r="R171" s="16"/>
      <c r="T171" s="85" t="s">
        <v>16</v>
      </c>
      <c r="U171" s="86" t="s">
        <v>33</v>
      </c>
      <c r="V171" s="87">
        <v>0</v>
      </c>
      <c r="W171" s="87">
        <f t="shared" si="1"/>
        <v>0</v>
      </c>
      <c r="X171" s="87">
        <v>0</v>
      </c>
      <c r="Y171" s="87">
        <f t="shared" si="2"/>
        <v>0</v>
      </c>
      <c r="Z171" s="87">
        <v>0</v>
      </c>
      <c r="AA171" s="88">
        <f t="shared" si="3"/>
        <v>0</v>
      </c>
    </row>
    <row r="172" spans="2:27" s="13" customFormat="1">
      <c r="B172" s="14"/>
      <c r="C172" s="91">
        <v>57</v>
      </c>
      <c r="D172" s="91" t="s">
        <v>185</v>
      </c>
      <c r="E172" s="92" t="s">
        <v>379</v>
      </c>
      <c r="F172" s="202" t="s">
        <v>380</v>
      </c>
      <c r="G172" s="202"/>
      <c r="H172" s="202"/>
      <c r="I172" s="202"/>
      <c r="J172" s="93" t="s">
        <v>92</v>
      </c>
      <c r="K172" s="94">
        <v>52.5</v>
      </c>
      <c r="L172" s="203"/>
      <c r="M172" s="203"/>
      <c r="N172" s="203">
        <f t="shared" si="0"/>
        <v>0</v>
      </c>
      <c r="O172" s="194"/>
      <c r="P172" s="194"/>
      <c r="Q172" s="194"/>
      <c r="R172" s="16"/>
      <c r="T172" s="85" t="s">
        <v>16</v>
      </c>
      <c r="U172" s="86" t="s">
        <v>33</v>
      </c>
      <c r="V172" s="87">
        <v>0</v>
      </c>
      <c r="W172" s="87">
        <f t="shared" si="1"/>
        <v>0</v>
      </c>
      <c r="X172" s="87">
        <v>0</v>
      </c>
      <c r="Y172" s="87">
        <f t="shared" si="2"/>
        <v>0</v>
      </c>
      <c r="Z172" s="87">
        <v>0</v>
      </c>
      <c r="AA172" s="88">
        <f t="shared" si="3"/>
        <v>0</v>
      </c>
    </row>
    <row r="173" spans="2:27" s="13" customFormat="1">
      <c r="B173" s="14"/>
      <c r="C173" s="81">
        <v>58</v>
      </c>
      <c r="D173" s="81" t="s">
        <v>83</v>
      </c>
      <c r="E173" s="82" t="s">
        <v>381</v>
      </c>
      <c r="F173" s="193" t="s">
        <v>382</v>
      </c>
      <c r="G173" s="193"/>
      <c r="H173" s="193"/>
      <c r="I173" s="193"/>
      <c r="J173" s="83" t="s">
        <v>383</v>
      </c>
      <c r="K173" s="84">
        <v>8.6340000000000003</v>
      </c>
      <c r="L173" s="194"/>
      <c r="M173" s="194"/>
      <c r="N173" s="194">
        <f t="shared" si="0"/>
        <v>0</v>
      </c>
      <c r="O173" s="194"/>
      <c r="P173" s="194"/>
      <c r="Q173" s="194"/>
      <c r="R173" s="16"/>
      <c r="T173" s="85" t="s">
        <v>16</v>
      </c>
      <c r="U173" s="86" t="s">
        <v>33</v>
      </c>
      <c r="V173" s="87">
        <v>0</v>
      </c>
      <c r="W173" s="87">
        <f t="shared" si="1"/>
        <v>0</v>
      </c>
      <c r="X173" s="87">
        <v>0</v>
      </c>
      <c r="Y173" s="87">
        <f t="shared" si="2"/>
        <v>0</v>
      </c>
      <c r="Z173" s="87">
        <v>0</v>
      </c>
      <c r="AA173" s="88">
        <f t="shared" si="3"/>
        <v>0</v>
      </c>
    </row>
    <row r="174" spans="2:27" s="13" customFormat="1">
      <c r="B174" s="14"/>
      <c r="C174" s="81">
        <v>59</v>
      </c>
      <c r="D174" s="81" t="s">
        <v>83</v>
      </c>
      <c r="E174" s="82" t="s">
        <v>384</v>
      </c>
      <c r="F174" s="193" t="s">
        <v>385</v>
      </c>
      <c r="G174" s="193"/>
      <c r="H174" s="193"/>
      <c r="I174" s="193"/>
      <c r="J174" s="83" t="s">
        <v>383</v>
      </c>
      <c r="K174" s="84">
        <v>26.789000000000001</v>
      </c>
      <c r="L174" s="194"/>
      <c r="M174" s="194"/>
      <c r="N174" s="194">
        <f t="shared" si="0"/>
        <v>0</v>
      </c>
      <c r="O174" s="194"/>
      <c r="P174" s="194"/>
      <c r="Q174" s="194"/>
      <c r="R174" s="16"/>
      <c r="T174" s="85" t="s">
        <v>16</v>
      </c>
      <c r="U174" s="86" t="s">
        <v>33</v>
      </c>
      <c r="V174" s="87">
        <v>0</v>
      </c>
      <c r="W174" s="87">
        <f t="shared" si="1"/>
        <v>0</v>
      </c>
      <c r="X174" s="87">
        <v>0</v>
      </c>
      <c r="Y174" s="87">
        <f t="shared" si="2"/>
        <v>0</v>
      </c>
      <c r="Z174" s="87">
        <v>0</v>
      </c>
      <c r="AA174" s="88">
        <f t="shared" si="3"/>
        <v>0</v>
      </c>
    </row>
    <row r="175" spans="2:27" s="13" customFormat="1">
      <c r="B175" s="14"/>
      <c r="C175" s="81">
        <v>60</v>
      </c>
      <c r="D175" s="81" t="s">
        <v>83</v>
      </c>
      <c r="E175" s="82" t="s">
        <v>386</v>
      </c>
      <c r="F175" s="193" t="s">
        <v>387</v>
      </c>
      <c r="G175" s="193"/>
      <c r="H175" s="193"/>
      <c r="I175" s="193"/>
      <c r="J175" s="83" t="s">
        <v>383</v>
      </c>
      <c r="K175" s="84">
        <v>8.6340000000000003</v>
      </c>
      <c r="L175" s="194"/>
      <c r="M175" s="194"/>
      <c r="N175" s="194">
        <f t="shared" si="0"/>
        <v>0</v>
      </c>
      <c r="O175" s="194"/>
      <c r="P175" s="194"/>
      <c r="Q175" s="194"/>
      <c r="R175" s="16"/>
      <c r="T175" s="85" t="s">
        <v>16</v>
      </c>
      <c r="U175" s="86" t="s">
        <v>33</v>
      </c>
      <c r="V175" s="87">
        <v>0</v>
      </c>
      <c r="W175" s="87">
        <f t="shared" si="1"/>
        <v>0</v>
      </c>
      <c r="X175" s="87">
        <v>0</v>
      </c>
      <c r="Y175" s="87">
        <f t="shared" si="2"/>
        <v>0</v>
      </c>
      <c r="Z175" s="87">
        <v>0</v>
      </c>
      <c r="AA175" s="88">
        <f t="shared" si="3"/>
        <v>0</v>
      </c>
    </row>
    <row r="176" spans="2:27" s="71" customFormat="1">
      <c r="B176" s="70"/>
      <c r="D176" s="80" t="s">
        <v>260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198" t="e">
        <f>#REF!</f>
        <v>#REF!</v>
      </c>
      <c r="O176" s="199"/>
      <c r="P176" s="199"/>
      <c r="Q176" s="199"/>
      <c r="R176" s="73"/>
      <c r="T176" s="74"/>
      <c r="W176" s="75">
        <f>SUM(W177:W191)</f>
        <v>0</v>
      </c>
      <c r="Y176" s="75">
        <f>SUM(Y177:Y191)</f>
        <v>0</v>
      </c>
      <c r="AA176" s="76">
        <f>SUM(AA177:AA191)</f>
        <v>0</v>
      </c>
    </row>
    <row r="177" spans="2:27" s="13" customFormat="1">
      <c r="B177" s="14"/>
      <c r="C177" s="81">
        <v>61</v>
      </c>
      <c r="D177" s="81" t="s">
        <v>83</v>
      </c>
      <c r="E177" s="82" t="s">
        <v>388</v>
      </c>
      <c r="F177" s="193" t="s">
        <v>389</v>
      </c>
      <c r="G177" s="193"/>
      <c r="H177" s="193"/>
      <c r="I177" s="193"/>
      <c r="J177" s="83" t="s">
        <v>86</v>
      </c>
      <c r="K177" s="84">
        <v>4</v>
      </c>
      <c r="L177" s="194"/>
      <c r="M177" s="194"/>
      <c r="N177" s="194">
        <f t="shared" ref="N177:N191" si="4">ROUND(L177*K177,3)</f>
        <v>0</v>
      </c>
      <c r="O177" s="194"/>
      <c r="P177" s="194"/>
      <c r="Q177" s="194"/>
      <c r="R177" s="16"/>
      <c r="T177" s="85" t="s">
        <v>16</v>
      </c>
      <c r="U177" s="86" t="s">
        <v>33</v>
      </c>
      <c r="V177" s="87">
        <v>0</v>
      </c>
      <c r="W177" s="87">
        <f t="shared" ref="W177:W191" si="5">V177*K177</f>
        <v>0</v>
      </c>
      <c r="X177" s="87">
        <v>0</v>
      </c>
      <c r="Y177" s="87">
        <f t="shared" ref="Y177:Y191" si="6">X177*K177</f>
        <v>0</v>
      </c>
      <c r="Z177" s="87">
        <v>0</v>
      </c>
      <c r="AA177" s="88">
        <f t="shared" ref="AA177:AA191" si="7">Z177*K177</f>
        <v>0</v>
      </c>
    </row>
    <row r="178" spans="2:27" s="13" customFormat="1">
      <c r="B178" s="14"/>
      <c r="C178" s="91">
        <v>62</v>
      </c>
      <c r="D178" s="91" t="s">
        <v>185</v>
      </c>
      <c r="E178" s="92" t="s">
        <v>390</v>
      </c>
      <c r="F178" s="202" t="s">
        <v>391</v>
      </c>
      <c r="G178" s="202"/>
      <c r="H178" s="202"/>
      <c r="I178" s="202"/>
      <c r="J178" s="93" t="s">
        <v>86</v>
      </c>
      <c r="K178" s="94">
        <v>4</v>
      </c>
      <c r="L178" s="203"/>
      <c r="M178" s="203"/>
      <c r="N178" s="203">
        <f t="shared" si="4"/>
        <v>0</v>
      </c>
      <c r="O178" s="194"/>
      <c r="P178" s="194"/>
      <c r="Q178" s="194"/>
      <c r="R178" s="16"/>
      <c r="T178" s="85" t="s">
        <v>16</v>
      </c>
      <c r="U178" s="86" t="s">
        <v>33</v>
      </c>
      <c r="V178" s="87">
        <v>0</v>
      </c>
      <c r="W178" s="87">
        <f t="shared" si="5"/>
        <v>0</v>
      </c>
      <c r="X178" s="87">
        <v>0</v>
      </c>
      <c r="Y178" s="87">
        <f t="shared" si="6"/>
        <v>0</v>
      </c>
      <c r="Z178" s="87">
        <v>0</v>
      </c>
      <c r="AA178" s="88">
        <f t="shared" si="7"/>
        <v>0</v>
      </c>
    </row>
    <row r="179" spans="2:27" s="13" customFormat="1">
      <c r="B179" s="14"/>
      <c r="C179" s="81">
        <v>63</v>
      </c>
      <c r="D179" s="81" t="s">
        <v>83</v>
      </c>
      <c r="E179" s="82" t="s">
        <v>392</v>
      </c>
      <c r="F179" s="193" t="s">
        <v>393</v>
      </c>
      <c r="G179" s="193"/>
      <c r="H179" s="193"/>
      <c r="I179" s="193"/>
      <c r="J179" s="83" t="s">
        <v>92</v>
      </c>
      <c r="K179" s="84">
        <v>11</v>
      </c>
      <c r="L179" s="194"/>
      <c r="M179" s="194"/>
      <c r="N179" s="194">
        <f t="shared" si="4"/>
        <v>0</v>
      </c>
      <c r="O179" s="194"/>
      <c r="P179" s="194"/>
      <c r="Q179" s="194"/>
      <c r="R179" s="16"/>
      <c r="T179" s="85" t="s">
        <v>16</v>
      </c>
      <c r="U179" s="86" t="s">
        <v>33</v>
      </c>
      <c r="V179" s="87">
        <v>0</v>
      </c>
      <c r="W179" s="87">
        <f t="shared" si="5"/>
        <v>0</v>
      </c>
      <c r="X179" s="87">
        <v>0</v>
      </c>
      <c r="Y179" s="87">
        <f t="shared" si="6"/>
        <v>0</v>
      </c>
      <c r="Z179" s="87">
        <v>0</v>
      </c>
      <c r="AA179" s="88">
        <f t="shared" si="7"/>
        <v>0</v>
      </c>
    </row>
    <row r="180" spans="2:27" s="13" customFormat="1">
      <c r="B180" s="14"/>
      <c r="C180" s="91">
        <v>64</v>
      </c>
      <c r="D180" s="91" t="s">
        <v>185</v>
      </c>
      <c r="E180" s="92" t="s">
        <v>394</v>
      </c>
      <c r="F180" s="202" t="s">
        <v>395</v>
      </c>
      <c r="G180" s="202"/>
      <c r="H180" s="202"/>
      <c r="I180" s="202"/>
      <c r="J180" s="93" t="s">
        <v>92</v>
      </c>
      <c r="K180" s="94">
        <v>11.55</v>
      </c>
      <c r="L180" s="203"/>
      <c r="M180" s="203"/>
      <c r="N180" s="203">
        <f t="shared" si="4"/>
        <v>0</v>
      </c>
      <c r="O180" s="194"/>
      <c r="P180" s="194"/>
      <c r="Q180" s="194"/>
      <c r="R180" s="16"/>
      <c r="T180" s="85" t="s">
        <v>16</v>
      </c>
      <c r="U180" s="86" t="s">
        <v>33</v>
      </c>
      <c r="V180" s="87">
        <v>0</v>
      </c>
      <c r="W180" s="87">
        <f t="shared" si="5"/>
        <v>0</v>
      </c>
      <c r="X180" s="87">
        <v>0</v>
      </c>
      <c r="Y180" s="87">
        <f t="shared" si="6"/>
        <v>0</v>
      </c>
      <c r="Z180" s="87">
        <v>0</v>
      </c>
      <c r="AA180" s="88">
        <f t="shared" si="7"/>
        <v>0</v>
      </c>
    </row>
    <row r="181" spans="2:27" s="13" customFormat="1">
      <c r="B181" s="14"/>
      <c r="C181" s="81">
        <v>65</v>
      </c>
      <c r="D181" s="81" t="s">
        <v>83</v>
      </c>
      <c r="E181" s="82" t="s">
        <v>396</v>
      </c>
      <c r="F181" s="193" t="s">
        <v>397</v>
      </c>
      <c r="G181" s="193"/>
      <c r="H181" s="193"/>
      <c r="I181" s="193"/>
      <c r="J181" s="83" t="s">
        <v>92</v>
      </c>
      <c r="K181" s="84">
        <v>38</v>
      </c>
      <c r="L181" s="194"/>
      <c r="M181" s="194"/>
      <c r="N181" s="194">
        <f t="shared" si="4"/>
        <v>0</v>
      </c>
      <c r="O181" s="194"/>
      <c r="P181" s="194"/>
      <c r="Q181" s="194"/>
      <c r="R181" s="16"/>
      <c r="T181" s="85" t="s">
        <v>16</v>
      </c>
      <c r="U181" s="86" t="s">
        <v>33</v>
      </c>
      <c r="V181" s="87">
        <v>0</v>
      </c>
      <c r="W181" s="87">
        <f t="shared" si="5"/>
        <v>0</v>
      </c>
      <c r="X181" s="87">
        <v>0</v>
      </c>
      <c r="Y181" s="87">
        <f t="shared" si="6"/>
        <v>0</v>
      </c>
      <c r="Z181" s="87">
        <v>0</v>
      </c>
      <c r="AA181" s="88">
        <f t="shared" si="7"/>
        <v>0</v>
      </c>
    </row>
    <row r="182" spans="2:27" s="13" customFormat="1">
      <c r="B182" s="14"/>
      <c r="C182" s="91">
        <v>66</v>
      </c>
      <c r="D182" s="91" t="s">
        <v>185</v>
      </c>
      <c r="E182" s="92" t="s">
        <v>398</v>
      </c>
      <c r="F182" s="202" t="s">
        <v>399</v>
      </c>
      <c r="G182" s="202"/>
      <c r="H182" s="202"/>
      <c r="I182" s="202"/>
      <c r="J182" s="93" t="s">
        <v>92</v>
      </c>
      <c r="K182" s="94">
        <v>39.9</v>
      </c>
      <c r="L182" s="203"/>
      <c r="M182" s="203"/>
      <c r="N182" s="203">
        <f t="shared" si="4"/>
        <v>0</v>
      </c>
      <c r="O182" s="194"/>
      <c r="P182" s="194"/>
      <c r="Q182" s="194"/>
      <c r="R182" s="16"/>
      <c r="T182" s="85" t="s">
        <v>16</v>
      </c>
      <c r="U182" s="86" t="s">
        <v>33</v>
      </c>
      <c r="V182" s="87">
        <v>0</v>
      </c>
      <c r="W182" s="87">
        <f t="shared" si="5"/>
        <v>0</v>
      </c>
      <c r="X182" s="87">
        <v>0</v>
      </c>
      <c r="Y182" s="87">
        <f t="shared" si="6"/>
        <v>0</v>
      </c>
      <c r="Z182" s="87">
        <v>0</v>
      </c>
      <c r="AA182" s="88">
        <f t="shared" si="7"/>
        <v>0</v>
      </c>
    </row>
    <row r="183" spans="2:27" s="13" customFormat="1">
      <c r="B183" s="14"/>
      <c r="C183" s="81">
        <v>67</v>
      </c>
      <c r="D183" s="81" t="s">
        <v>83</v>
      </c>
      <c r="E183" s="82" t="s">
        <v>400</v>
      </c>
      <c r="F183" s="193" t="s">
        <v>401</v>
      </c>
      <c r="G183" s="193"/>
      <c r="H183" s="193"/>
      <c r="I183" s="193"/>
      <c r="J183" s="83" t="s">
        <v>92</v>
      </c>
      <c r="K183" s="84">
        <v>54</v>
      </c>
      <c r="L183" s="194"/>
      <c r="M183" s="194"/>
      <c r="N183" s="194">
        <f t="shared" si="4"/>
        <v>0</v>
      </c>
      <c r="O183" s="194"/>
      <c r="P183" s="194"/>
      <c r="Q183" s="194"/>
      <c r="R183" s="16"/>
      <c r="T183" s="85" t="s">
        <v>16</v>
      </c>
      <c r="U183" s="86" t="s">
        <v>33</v>
      </c>
      <c r="V183" s="87">
        <v>0</v>
      </c>
      <c r="W183" s="87">
        <f t="shared" si="5"/>
        <v>0</v>
      </c>
      <c r="X183" s="87">
        <v>0</v>
      </c>
      <c r="Y183" s="87">
        <f t="shared" si="6"/>
        <v>0</v>
      </c>
      <c r="Z183" s="87">
        <v>0</v>
      </c>
      <c r="AA183" s="88">
        <f t="shared" si="7"/>
        <v>0</v>
      </c>
    </row>
    <row r="184" spans="2:27" s="13" customFormat="1">
      <c r="B184" s="14"/>
      <c r="C184" s="91">
        <v>68</v>
      </c>
      <c r="D184" s="91" t="s">
        <v>185</v>
      </c>
      <c r="E184" s="92" t="s">
        <v>402</v>
      </c>
      <c r="F184" s="202" t="s">
        <v>403</v>
      </c>
      <c r="G184" s="202"/>
      <c r="H184" s="202"/>
      <c r="I184" s="202"/>
      <c r="J184" s="93" t="s">
        <v>92</v>
      </c>
      <c r="K184" s="94">
        <v>56.7</v>
      </c>
      <c r="L184" s="203"/>
      <c r="M184" s="203"/>
      <c r="N184" s="203">
        <f t="shared" si="4"/>
        <v>0</v>
      </c>
      <c r="O184" s="194"/>
      <c r="P184" s="194"/>
      <c r="Q184" s="194"/>
      <c r="R184" s="16"/>
      <c r="T184" s="85" t="s">
        <v>16</v>
      </c>
      <c r="U184" s="86" t="s">
        <v>33</v>
      </c>
      <c r="V184" s="87">
        <v>0</v>
      </c>
      <c r="W184" s="87">
        <f t="shared" si="5"/>
        <v>0</v>
      </c>
      <c r="X184" s="87">
        <v>0</v>
      </c>
      <c r="Y184" s="87">
        <f t="shared" si="6"/>
        <v>0</v>
      </c>
      <c r="Z184" s="87">
        <v>0</v>
      </c>
      <c r="AA184" s="88">
        <f t="shared" si="7"/>
        <v>0</v>
      </c>
    </row>
    <row r="185" spans="2:27" s="13" customFormat="1">
      <c r="B185" s="14"/>
      <c r="C185" s="81">
        <v>69</v>
      </c>
      <c r="D185" s="81" t="s">
        <v>83</v>
      </c>
      <c r="E185" s="82" t="s">
        <v>404</v>
      </c>
      <c r="F185" s="193" t="s">
        <v>405</v>
      </c>
      <c r="G185" s="193"/>
      <c r="H185" s="193"/>
      <c r="I185" s="193"/>
      <c r="J185" s="83" t="s">
        <v>92</v>
      </c>
      <c r="K185" s="84">
        <v>26</v>
      </c>
      <c r="L185" s="194"/>
      <c r="M185" s="194"/>
      <c r="N185" s="194">
        <f t="shared" si="4"/>
        <v>0</v>
      </c>
      <c r="O185" s="194"/>
      <c r="P185" s="194"/>
      <c r="Q185" s="194"/>
      <c r="R185" s="16"/>
      <c r="T185" s="85" t="s">
        <v>16</v>
      </c>
      <c r="U185" s="86" t="s">
        <v>33</v>
      </c>
      <c r="V185" s="87">
        <v>0</v>
      </c>
      <c r="W185" s="87">
        <f t="shared" si="5"/>
        <v>0</v>
      </c>
      <c r="X185" s="87">
        <v>0</v>
      </c>
      <c r="Y185" s="87">
        <f t="shared" si="6"/>
        <v>0</v>
      </c>
      <c r="Z185" s="87">
        <v>0</v>
      </c>
      <c r="AA185" s="88">
        <f t="shared" si="7"/>
        <v>0</v>
      </c>
    </row>
    <row r="186" spans="2:27" s="13" customFormat="1">
      <c r="B186" s="14"/>
      <c r="C186" s="91">
        <v>70</v>
      </c>
      <c r="D186" s="91" t="s">
        <v>185</v>
      </c>
      <c r="E186" s="92" t="s">
        <v>406</v>
      </c>
      <c r="F186" s="202" t="s">
        <v>407</v>
      </c>
      <c r="G186" s="202"/>
      <c r="H186" s="202"/>
      <c r="I186" s="202"/>
      <c r="J186" s="93" t="s">
        <v>92</v>
      </c>
      <c r="K186" s="94">
        <v>27.3</v>
      </c>
      <c r="L186" s="203"/>
      <c r="M186" s="203"/>
      <c r="N186" s="203">
        <f t="shared" si="4"/>
        <v>0</v>
      </c>
      <c r="O186" s="194"/>
      <c r="P186" s="194"/>
      <c r="Q186" s="194"/>
      <c r="R186" s="16"/>
      <c r="T186" s="85" t="s">
        <v>16</v>
      </c>
      <c r="U186" s="86" t="s">
        <v>33</v>
      </c>
      <c r="V186" s="87">
        <v>0</v>
      </c>
      <c r="W186" s="87">
        <f t="shared" si="5"/>
        <v>0</v>
      </c>
      <c r="X186" s="87">
        <v>0</v>
      </c>
      <c r="Y186" s="87">
        <f t="shared" si="6"/>
        <v>0</v>
      </c>
      <c r="Z186" s="87">
        <v>0</v>
      </c>
      <c r="AA186" s="88">
        <f t="shared" si="7"/>
        <v>0</v>
      </c>
    </row>
    <row r="187" spans="2:27" s="13" customFormat="1">
      <c r="B187" s="14"/>
      <c r="C187" s="81">
        <v>71</v>
      </c>
      <c r="D187" s="81" t="s">
        <v>83</v>
      </c>
      <c r="E187" s="82" t="s">
        <v>408</v>
      </c>
      <c r="F187" s="193" t="s">
        <v>409</v>
      </c>
      <c r="G187" s="193"/>
      <c r="H187" s="193"/>
      <c r="I187" s="193"/>
      <c r="J187" s="83" t="s">
        <v>86</v>
      </c>
      <c r="K187" s="84">
        <v>4</v>
      </c>
      <c r="L187" s="194"/>
      <c r="M187" s="194"/>
      <c r="N187" s="194">
        <f t="shared" si="4"/>
        <v>0</v>
      </c>
      <c r="O187" s="194"/>
      <c r="P187" s="194"/>
      <c r="Q187" s="194"/>
      <c r="R187" s="16"/>
      <c r="T187" s="85" t="s">
        <v>16</v>
      </c>
      <c r="U187" s="86" t="s">
        <v>33</v>
      </c>
      <c r="V187" s="87">
        <v>0</v>
      </c>
      <c r="W187" s="87">
        <f t="shared" si="5"/>
        <v>0</v>
      </c>
      <c r="X187" s="87">
        <v>0</v>
      </c>
      <c r="Y187" s="87">
        <f t="shared" si="6"/>
        <v>0</v>
      </c>
      <c r="Z187" s="87">
        <v>0</v>
      </c>
      <c r="AA187" s="88">
        <f t="shared" si="7"/>
        <v>0</v>
      </c>
    </row>
    <row r="188" spans="2:27" s="13" customFormat="1">
      <c r="B188" s="14"/>
      <c r="C188" s="81">
        <v>72</v>
      </c>
      <c r="D188" s="81" t="s">
        <v>83</v>
      </c>
      <c r="E188" s="82" t="s">
        <v>410</v>
      </c>
      <c r="F188" s="193" t="s">
        <v>411</v>
      </c>
      <c r="G188" s="193"/>
      <c r="H188" s="193"/>
      <c r="I188" s="193"/>
      <c r="J188" s="83" t="s">
        <v>86</v>
      </c>
      <c r="K188" s="84">
        <v>2</v>
      </c>
      <c r="L188" s="194"/>
      <c r="M188" s="194"/>
      <c r="N188" s="194">
        <f t="shared" si="4"/>
        <v>0</v>
      </c>
      <c r="O188" s="194"/>
      <c r="P188" s="194"/>
      <c r="Q188" s="194"/>
      <c r="R188" s="16"/>
      <c r="T188" s="85" t="s">
        <v>16</v>
      </c>
      <c r="U188" s="86" t="s">
        <v>33</v>
      </c>
      <c r="V188" s="87">
        <v>0</v>
      </c>
      <c r="W188" s="87">
        <f t="shared" si="5"/>
        <v>0</v>
      </c>
      <c r="X188" s="87">
        <v>0</v>
      </c>
      <c r="Y188" s="87">
        <f t="shared" si="6"/>
        <v>0</v>
      </c>
      <c r="Z188" s="87">
        <v>0</v>
      </c>
      <c r="AA188" s="88">
        <f t="shared" si="7"/>
        <v>0</v>
      </c>
    </row>
    <row r="189" spans="2:27" s="13" customFormat="1">
      <c r="B189" s="14"/>
      <c r="C189" s="91">
        <v>73</v>
      </c>
      <c r="D189" s="91" t="s">
        <v>185</v>
      </c>
      <c r="E189" s="92" t="s">
        <v>412</v>
      </c>
      <c r="F189" s="202" t="s">
        <v>413</v>
      </c>
      <c r="G189" s="202"/>
      <c r="H189" s="202"/>
      <c r="I189" s="202"/>
      <c r="J189" s="93" t="s">
        <v>86</v>
      </c>
      <c r="K189" s="94">
        <v>2</v>
      </c>
      <c r="L189" s="203"/>
      <c r="M189" s="203"/>
      <c r="N189" s="203">
        <f t="shared" si="4"/>
        <v>0</v>
      </c>
      <c r="O189" s="194"/>
      <c r="P189" s="194"/>
      <c r="Q189" s="194"/>
      <c r="R189" s="16"/>
      <c r="T189" s="85" t="s">
        <v>16</v>
      </c>
      <c r="U189" s="86" t="s">
        <v>33</v>
      </c>
      <c r="V189" s="87">
        <v>0</v>
      </c>
      <c r="W189" s="87">
        <f t="shared" si="5"/>
        <v>0</v>
      </c>
      <c r="X189" s="87">
        <v>0</v>
      </c>
      <c r="Y189" s="87">
        <f t="shared" si="6"/>
        <v>0</v>
      </c>
      <c r="Z189" s="87">
        <v>0</v>
      </c>
      <c r="AA189" s="88">
        <f t="shared" si="7"/>
        <v>0</v>
      </c>
    </row>
    <row r="190" spans="2:27" s="13" customFormat="1">
      <c r="B190" s="14"/>
      <c r="C190" s="81">
        <v>74</v>
      </c>
      <c r="D190" s="81" t="s">
        <v>83</v>
      </c>
      <c r="E190" s="82" t="s">
        <v>384</v>
      </c>
      <c r="F190" s="193" t="s">
        <v>385</v>
      </c>
      <c r="G190" s="193"/>
      <c r="H190" s="193"/>
      <c r="I190" s="193"/>
      <c r="J190" s="83" t="s">
        <v>383</v>
      </c>
      <c r="K190" s="84">
        <v>1.26</v>
      </c>
      <c r="L190" s="194"/>
      <c r="M190" s="194"/>
      <c r="N190" s="194">
        <f t="shared" si="4"/>
        <v>0</v>
      </c>
      <c r="O190" s="194"/>
      <c r="P190" s="194"/>
      <c r="Q190" s="194"/>
      <c r="R190" s="16"/>
      <c r="T190" s="85" t="s">
        <v>16</v>
      </c>
      <c r="U190" s="86" t="s">
        <v>33</v>
      </c>
      <c r="V190" s="87">
        <v>0</v>
      </c>
      <c r="W190" s="87">
        <f t="shared" si="5"/>
        <v>0</v>
      </c>
      <c r="X190" s="87">
        <v>0</v>
      </c>
      <c r="Y190" s="87">
        <f t="shared" si="6"/>
        <v>0</v>
      </c>
      <c r="Z190" s="87">
        <v>0</v>
      </c>
      <c r="AA190" s="88">
        <f t="shared" si="7"/>
        <v>0</v>
      </c>
    </row>
    <row r="191" spans="2:27" s="13" customFormat="1">
      <c r="B191" s="14"/>
      <c r="C191" s="81">
        <v>75</v>
      </c>
      <c r="D191" s="81" t="s">
        <v>83</v>
      </c>
      <c r="E191" s="82" t="s">
        <v>386</v>
      </c>
      <c r="F191" s="193" t="s">
        <v>387</v>
      </c>
      <c r="G191" s="193"/>
      <c r="H191" s="193"/>
      <c r="I191" s="193"/>
      <c r="J191" s="83" t="s">
        <v>383</v>
      </c>
      <c r="K191" s="84">
        <v>4.6470000000000002</v>
      </c>
      <c r="L191" s="194"/>
      <c r="M191" s="194"/>
      <c r="N191" s="194">
        <f t="shared" si="4"/>
        <v>0</v>
      </c>
      <c r="O191" s="194"/>
      <c r="P191" s="194"/>
      <c r="Q191" s="194"/>
      <c r="R191" s="16"/>
      <c r="T191" s="85" t="s">
        <v>16</v>
      </c>
      <c r="U191" s="86" t="s">
        <v>33</v>
      </c>
      <c r="V191" s="87">
        <v>0</v>
      </c>
      <c r="W191" s="87">
        <f t="shared" si="5"/>
        <v>0</v>
      </c>
      <c r="X191" s="87">
        <v>0</v>
      </c>
      <c r="Y191" s="87">
        <f t="shared" si="6"/>
        <v>0</v>
      </c>
      <c r="Z191" s="87">
        <v>0</v>
      </c>
      <c r="AA191" s="88">
        <f t="shared" si="7"/>
        <v>0</v>
      </c>
    </row>
    <row r="192" spans="2:27" s="71" customFormat="1" ht="18">
      <c r="B192" s="70"/>
      <c r="D192" s="72" t="s">
        <v>62</v>
      </c>
      <c r="E192" s="72"/>
      <c r="F192" s="72"/>
      <c r="G192" s="72"/>
      <c r="H192" s="72"/>
      <c r="I192" s="72"/>
      <c r="J192" s="72"/>
      <c r="K192" s="72"/>
      <c r="L192" s="72"/>
      <c r="M192" s="72"/>
      <c r="N192" s="204" t="e">
        <f>#REF!</f>
        <v>#REF!</v>
      </c>
      <c r="O192" s="205"/>
      <c r="P192" s="205"/>
      <c r="Q192" s="205"/>
      <c r="R192" s="73"/>
      <c r="T192" s="74"/>
      <c r="W192" s="75">
        <f>SUM(W193:W195)</f>
        <v>0</v>
      </c>
      <c r="Y192" s="75">
        <f>SUM(Y193:Y195)</f>
        <v>0</v>
      </c>
      <c r="AA192" s="76">
        <f>SUM(AA193:AA195)</f>
        <v>0</v>
      </c>
    </row>
    <row r="193" spans="2:27" s="13" customFormat="1">
      <c r="B193" s="14"/>
      <c r="C193" s="81">
        <v>76</v>
      </c>
      <c r="D193" s="81" t="s">
        <v>83</v>
      </c>
      <c r="E193" s="82" t="s">
        <v>414</v>
      </c>
      <c r="F193" s="193" t="s">
        <v>415</v>
      </c>
      <c r="G193" s="193"/>
      <c r="H193" s="193"/>
      <c r="I193" s="193"/>
      <c r="J193" s="83" t="s">
        <v>242</v>
      </c>
      <c r="K193" s="84">
        <v>6</v>
      </c>
      <c r="L193" s="194"/>
      <c r="M193" s="194"/>
      <c r="N193" s="194">
        <f>ROUND(L193*K193,3)</f>
        <v>0</v>
      </c>
      <c r="O193" s="194"/>
      <c r="P193" s="194"/>
      <c r="Q193" s="194"/>
      <c r="R193" s="16"/>
      <c r="T193" s="85" t="s">
        <v>16</v>
      </c>
      <c r="U193" s="86" t="s">
        <v>33</v>
      </c>
      <c r="V193" s="87">
        <v>0</v>
      </c>
      <c r="W193" s="87">
        <f>V193*K193</f>
        <v>0</v>
      </c>
      <c r="X193" s="87">
        <v>0</v>
      </c>
      <c r="Y193" s="87">
        <f>X193*K193</f>
        <v>0</v>
      </c>
      <c r="Z193" s="87">
        <v>0</v>
      </c>
      <c r="AA193" s="88">
        <f>Z193*K193</f>
        <v>0</v>
      </c>
    </row>
    <row r="194" spans="2:27" s="13" customFormat="1">
      <c r="B194" s="14"/>
      <c r="C194" s="81">
        <v>78</v>
      </c>
      <c r="D194" s="81" t="s">
        <v>83</v>
      </c>
      <c r="E194" s="82" t="s">
        <v>416</v>
      </c>
      <c r="F194" s="193" t="s">
        <v>417</v>
      </c>
      <c r="G194" s="193"/>
      <c r="H194" s="193"/>
      <c r="I194" s="193"/>
      <c r="J194" s="83" t="s">
        <v>242</v>
      </c>
      <c r="K194" s="84">
        <v>5</v>
      </c>
      <c r="L194" s="194"/>
      <c r="M194" s="194"/>
      <c r="N194" s="194">
        <f>ROUND(L194*K194,3)</f>
        <v>0</v>
      </c>
      <c r="O194" s="194"/>
      <c r="P194" s="194"/>
      <c r="Q194" s="194"/>
      <c r="R194" s="16"/>
      <c r="T194" s="85" t="s">
        <v>16</v>
      </c>
      <c r="U194" s="86" t="s">
        <v>33</v>
      </c>
      <c r="V194" s="87">
        <v>0</v>
      </c>
      <c r="W194" s="87">
        <f>V194*K194</f>
        <v>0</v>
      </c>
      <c r="X194" s="87">
        <v>0</v>
      </c>
      <c r="Y194" s="87">
        <f>X194*K194</f>
        <v>0</v>
      </c>
      <c r="Z194" s="87">
        <v>0</v>
      </c>
      <c r="AA194" s="88">
        <f>Z194*K194</f>
        <v>0</v>
      </c>
    </row>
    <row r="195" spans="2:27" s="13" customFormat="1">
      <c r="B195" s="14"/>
      <c r="C195" s="81">
        <v>79</v>
      </c>
      <c r="D195" s="81" t="s">
        <v>83</v>
      </c>
      <c r="E195" s="82" t="s">
        <v>418</v>
      </c>
      <c r="F195" s="193" t="s">
        <v>419</v>
      </c>
      <c r="G195" s="193"/>
      <c r="H195" s="193"/>
      <c r="I195" s="193"/>
      <c r="J195" s="83" t="s">
        <v>242</v>
      </c>
      <c r="K195" s="84">
        <v>6</v>
      </c>
      <c r="L195" s="194"/>
      <c r="M195" s="194"/>
      <c r="N195" s="194">
        <f>ROUND(L195*K195,3)</f>
        <v>0</v>
      </c>
      <c r="O195" s="194"/>
      <c r="P195" s="194"/>
      <c r="Q195" s="194"/>
      <c r="R195" s="16"/>
      <c r="T195" s="85" t="s">
        <v>16</v>
      </c>
      <c r="U195" s="95" t="s">
        <v>33</v>
      </c>
      <c r="V195" s="96">
        <v>0</v>
      </c>
      <c r="W195" s="96">
        <f>V195*K195</f>
        <v>0</v>
      </c>
      <c r="X195" s="96">
        <v>0</v>
      </c>
      <c r="Y195" s="96">
        <f>X195*K195</f>
        <v>0</v>
      </c>
      <c r="Z195" s="96">
        <v>0</v>
      </c>
      <c r="AA195" s="97">
        <f>Z195*K195</f>
        <v>0</v>
      </c>
    </row>
    <row r="196" spans="2:27" s="13" customFormat="1"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/>
    </row>
  </sheetData>
  <mergeCells count="293">
    <mergeCell ref="F194:I194"/>
    <mergeCell ref="L194:M194"/>
    <mergeCell ref="N194:Q194"/>
    <mergeCell ref="F195:I195"/>
    <mergeCell ref="L195:M195"/>
    <mergeCell ref="N195:Q195"/>
    <mergeCell ref="F191:I191"/>
    <mergeCell ref="L191:M191"/>
    <mergeCell ref="N191:Q191"/>
    <mergeCell ref="N192:Q192"/>
    <mergeCell ref="F193:I193"/>
    <mergeCell ref="L193:M193"/>
    <mergeCell ref="N193:Q193"/>
    <mergeCell ref="F189:I189"/>
    <mergeCell ref="L189:M189"/>
    <mergeCell ref="N189:Q189"/>
    <mergeCell ref="F190:I190"/>
    <mergeCell ref="L190:M190"/>
    <mergeCell ref="N190:Q190"/>
    <mergeCell ref="F187:I187"/>
    <mergeCell ref="L187:M187"/>
    <mergeCell ref="N187:Q187"/>
    <mergeCell ref="F188:I188"/>
    <mergeCell ref="L188:M188"/>
    <mergeCell ref="N188:Q188"/>
    <mergeCell ref="F185:I185"/>
    <mergeCell ref="L185:M185"/>
    <mergeCell ref="N185:Q185"/>
    <mergeCell ref="F186:I186"/>
    <mergeCell ref="L186:M186"/>
    <mergeCell ref="N186:Q186"/>
    <mergeCell ref="F183:I183"/>
    <mergeCell ref="L183:M183"/>
    <mergeCell ref="N183:Q183"/>
    <mergeCell ref="F184:I184"/>
    <mergeCell ref="L184:M184"/>
    <mergeCell ref="N184:Q184"/>
    <mergeCell ref="F181:I181"/>
    <mergeCell ref="L181:M181"/>
    <mergeCell ref="N181:Q181"/>
    <mergeCell ref="F182:I182"/>
    <mergeCell ref="L182:M182"/>
    <mergeCell ref="N182:Q182"/>
    <mergeCell ref="F179:I179"/>
    <mergeCell ref="L179:M179"/>
    <mergeCell ref="N179:Q179"/>
    <mergeCell ref="F180:I180"/>
    <mergeCell ref="L180:M180"/>
    <mergeCell ref="N180:Q180"/>
    <mergeCell ref="N176:Q176"/>
    <mergeCell ref="F177:I177"/>
    <mergeCell ref="L177:M177"/>
    <mergeCell ref="N177:Q177"/>
    <mergeCell ref="F178:I178"/>
    <mergeCell ref="L178:M178"/>
    <mergeCell ref="N178:Q178"/>
    <mergeCell ref="F174:I174"/>
    <mergeCell ref="L174:M174"/>
    <mergeCell ref="N174:Q174"/>
    <mergeCell ref="F175:I175"/>
    <mergeCell ref="L175:M175"/>
    <mergeCell ref="N175:Q175"/>
    <mergeCell ref="F172:I172"/>
    <mergeCell ref="L172:M172"/>
    <mergeCell ref="N172:Q172"/>
    <mergeCell ref="F173:I173"/>
    <mergeCell ref="L173:M173"/>
    <mergeCell ref="N173:Q173"/>
    <mergeCell ref="F170:I170"/>
    <mergeCell ref="L170:M170"/>
    <mergeCell ref="N170:Q170"/>
    <mergeCell ref="F171:I171"/>
    <mergeCell ref="L171:M171"/>
    <mergeCell ref="N171:Q171"/>
    <mergeCell ref="F168:I168"/>
    <mergeCell ref="L168:M168"/>
    <mergeCell ref="N168:Q168"/>
    <mergeCell ref="F169:I169"/>
    <mergeCell ref="L169:M169"/>
    <mergeCell ref="N169:Q169"/>
    <mergeCell ref="F166:I166"/>
    <mergeCell ref="L166:M166"/>
    <mergeCell ref="N166:Q166"/>
    <mergeCell ref="F167:I167"/>
    <mergeCell ref="L167:M167"/>
    <mergeCell ref="N167:Q167"/>
    <mergeCell ref="F164:I164"/>
    <mergeCell ref="L164:M164"/>
    <mergeCell ref="N164:Q164"/>
    <mergeCell ref="F165:I165"/>
    <mergeCell ref="L165:M165"/>
    <mergeCell ref="N165:Q165"/>
    <mergeCell ref="F162:I162"/>
    <mergeCell ref="L162:M162"/>
    <mergeCell ref="N162:Q162"/>
    <mergeCell ref="F163:I163"/>
    <mergeCell ref="L163:M163"/>
    <mergeCell ref="N163:Q163"/>
    <mergeCell ref="F160:I160"/>
    <mergeCell ref="L160:M160"/>
    <mergeCell ref="N160:Q160"/>
    <mergeCell ref="F161:I161"/>
    <mergeCell ref="L161:M161"/>
    <mergeCell ref="N161:Q161"/>
    <mergeCell ref="F158:I158"/>
    <mergeCell ref="L158:M158"/>
    <mergeCell ref="N158:Q158"/>
    <mergeCell ref="F159:I159"/>
    <mergeCell ref="L159:M159"/>
    <mergeCell ref="N159:Q159"/>
    <mergeCell ref="F156:I156"/>
    <mergeCell ref="L156:M156"/>
    <mergeCell ref="N156:Q156"/>
    <mergeCell ref="F157:I157"/>
    <mergeCell ref="L157:M157"/>
    <mergeCell ref="N157:Q157"/>
    <mergeCell ref="F154:I154"/>
    <mergeCell ref="L154:M154"/>
    <mergeCell ref="N154:Q154"/>
    <mergeCell ref="F155:I155"/>
    <mergeCell ref="L155:M155"/>
    <mergeCell ref="N155:Q155"/>
    <mergeCell ref="F153:I153"/>
    <mergeCell ref="L153:M153"/>
    <mergeCell ref="N153:Q153"/>
    <mergeCell ref="F150:I150"/>
    <mergeCell ref="L150:M150"/>
    <mergeCell ref="N150:Q150"/>
    <mergeCell ref="F148:I148"/>
    <mergeCell ref="L148:M148"/>
    <mergeCell ref="N148:Q148"/>
    <mergeCell ref="F149:I149"/>
    <mergeCell ref="L149:M149"/>
    <mergeCell ref="N149:Q149"/>
    <mergeCell ref="F152:I152"/>
    <mergeCell ref="L152:M152"/>
    <mergeCell ref="N152:Q152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45:I145"/>
    <mergeCell ref="L145:M145"/>
    <mergeCell ref="N145:Q145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F134:I134"/>
    <mergeCell ref="L134:M134"/>
    <mergeCell ref="N134:Q134"/>
    <mergeCell ref="F135:I135"/>
    <mergeCell ref="L135:M135"/>
    <mergeCell ref="N135:Q135"/>
    <mergeCell ref="F132:I132"/>
    <mergeCell ref="L132:M132"/>
    <mergeCell ref="N132:Q132"/>
    <mergeCell ref="F133:I133"/>
    <mergeCell ref="L133:M133"/>
    <mergeCell ref="N133:Q133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F126:I126"/>
    <mergeCell ref="L126:M126"/>
    <mergeCell ref="N126:Q126"/>
    <mergeCell ref="F127:I127"/>
    <mergeCell ref="L127:M127"/>
    <mergeCell ref="N127:Q127"/>
    <mergeCell ref="F124:I124"/>
    <mergeCell ref="L124:M124"/>
    <mergeCell ref="N124:Q124"/>
    <mergeCell ref="F125:I125"/>
    <mergeCell ref="L125:M125"/>
    <mergeCell ref="N125:Q125"/>
    <mergeCell ref="F122:I122"/>
    <mergeCell ref="L122:M122"/>
    <mergeCell ref="N122:Q122"/>
    <mergeCell ref="F123:I123"/>
    <mergeCell ref="L123:M123"/>
    <mergeCell ref="N123:Q123"/>
    <mergeCell ref="F120:I120"/>
    <mergeCell ref="L120:M120"/>
    <mergeCell ref="N120:Q120"/>
    <mergeCell ref="F121:I121"/>
    <mergeCell ref="L121:M121"/>
    <mergeCell ref="N121:Q121"/>
    <mergeCell ref="F118:I118"/>
    <mergeCell ref="L118:M118"/>
    <mergeCell ref="N118:Q118"/>
    <mergeCell ref="F119:I119"/>
    <mergeCell ref="L119:M119"/>
    <mergeCell ref="N119:Q119"/>
    <mergeCell ref="N115:Q115"/>
    <mergeCell ref="F116:I116"/>
    <mergeCell ref="L116:M116"/>
    <mergeCell ref="N116:Q116"/>
    <mergeCell ref="F117:I117"/>
    <mergeCell ref="L117:M117"/>
    <mergeCell ref="N117:Q117"/>
    <mergeCell ref="M110:Q110"/>
    <mergeCell ref="F112:I112"/>
    <mergeCell ref="L112:M112"/>
    <mergeCell ref="N112:Q112"/>
    <mergeCell ref="N113:Q113"/>
    <mergeCell ref="N114:Q114"/>
    <mergeCell ref="L96:Q96"/>
    <mergeCell ref="C102:Q102"/>
    <mergeCell ref="F104:P104"/>
    <mergeCell ref="F105:P105"/>
    <mergeCell ref="M107:P107"/>
    <mergeCell ref="M109:Q109"/>
    <mergeCell ref="N88:Q88"/>
    <mergeCell ref="N89:Q89"/>
    <mergeCell ref="N90:Q90"/>
    <mergeCell ref="N91:Q91"/>
    <mergeCell ref="N92:Q92"/>
    <mergeCell ref="N94:Q94"/>
    <mergeCell ref="F78:P78"/>
    <mergeCell ref="F79:P79"/>
    <mergeCell ref="M81:P81"/>
    <mergeCell ref="M83:Q83"/>
    <mergeCell ref="M84:Q84"/>
    <mergeCell ref="C86:G86"/>
    <mergeCell ref="N86:Q8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H1:K1"/>
    <mergeCell ref="C2:Q2"/>
    <mergeCell ref="S2:AC2"/>
    <mergeCell ref="C4:Q4"/>
    <mergeCell ref="F6:P6"/>
    <mergeCell ref="F7:P7"/>
    <mergeCell ref="O9:Q9"/>
    <mergeCell ref="F151:I151"/>
    <mergeCell ref="L151:M151"/>
    <mergeCell ref="N151:Q151"/>
    <mergeCell ref="O18:P18"/>
    <mergeCell ref="O20:P20"/>
    <mergeCell ref="O21:P21"/>
    <mergeCell ref="E24:L24"/>
    <mergeCell ref="M27:P27"/>
    <mergeCell ref="M28:P28"/>
    <mergeCell ref="O11:P11"/>
    <mergeCell ref="O12:P12"/>
    <mergeCell ref="O14:P14"/>
    <mergeCell ref="O15:P15"/>
    <mergeCell ref="O17:P17"/>
    <mergeCell ref="H35:J35"/>
    <mergeCell ref="M35:P35"/>
    <mergeCell ref="H36:J36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23622047244094491" right="0.15748031496062992" top="0.35433070866141736" bottom="0.27559055118110237" header="0.31496062992125984" footer="0.31496062992125984"/>
  <pageSetup paperSize="9" scale="9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P168"/>
  <sheetViews>
    <sheetView workbookViewId="0">
      <selection activeCell="C23" sqref="C23"/>
    </sheetView>
  </sheetViews>
  <sheetFormatPr defaultRowHeight="15"/>
  <cols>
    <col min="1" max="1" width="7.140625" customWidth="1"/>
    <col min="2" max="2" width="0.28515625" customWidth="1"/>
    <col min="3" max="3" width="3.5703125" customWidth="1"/>
    <col min="4" max="4" width="3.7109375" customWidth="1"/>
    <col min="5" max="5" width="13" customWidth="1"/>
    <col min="6" max="6" width="7.28515625" customWidth="1"/>
    <col min="7" max="7" width="8" customWidth="1"/>
    <col min="8" max="8" width="9.42578125" customWidth="1"/>
    <col min="9" max="9" width="6" customWidth="1"/>
    <col min="10" max="10" width="4.42578125" customWidth="1"/>
    <col min="11" max="11" width="9.85546875" customWidth="1"/>
    <col min="12" max="12" width="9.5703125" customWidth="1"/>
    <col min="13" max="14" width="5.140625" customWidth="1"/>
    <col min="15" max="15" width="1.7109375" customWidth="1"/>
    <col min="16" max="16" width="9.42578125" customWidth="1"/>
    <col min="17" max="17" width="4.42578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42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6.950000000000003" customHeight="1">
      <c r="C2" s="167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42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42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</row>
    <row r="5" spans="1:42" ht="6.95" customHeight="1">
      <c r="B5" s="9"/>
      <c r="R5" s="10"/>
    </row>
    <row r="6" spans="1:42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42" s="13" customFormat="1" ht="32.85" customHeight="1">
      <c r="B7" s="14"/>
      <c r="D7" s="15" t="s">
        <v>14</v>
      </c>
      <c r="F7" s="170" t="s">
        <v>472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42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42" s="13" customFormat="1" ht="14.45" customHeight="1">
      <c r="B9" s="14"/>
      <c r="D9" s="12" t="s">
        <v>18</v>
      </c>
      <c r="F9" s="17" t="s">
        <v>470</v>
      </c>
      <c r="M9" s="12" t="s">
        <v>19</v>
      </c>
      <c r="O9" s="140"/>
      <c r="P9" s="140"/>
      <c r="R9" s="16"/>
    </row>
    <row r="10" spans="1:42" s="13" customFormat="1" ht="10.9" customHeight="1">
      <c r="B10" s="14"/>
      <c r="R10" s="16"/>
    </row>
    <row r="11" spans="1:42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42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42" s="13" customFormat="1" ht="6.95" customHeight="1">
      <c r="B13" s="14"/>
      <c r="R13" s="16"/>
    </row>
    <row r="14" spans="1:42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42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42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">
        <v>16</v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">
        <v>16</v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">
        <v>16</v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">
        <v>16</v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 t="e">
        <f>N88</f>
        <v>#REF!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N102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 t="e">
        <f>ROUND(M27+M28,2)</f>
        <v>#REF!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 t="e">
        <f>M27</f>
        <v>#REF!</v>
      </c>
      <c r="I32" s="171"/>
      <c r="J32" s="171"/>
      <c r="M32" s="172" t="e">
        <f>H32*0.2+0.01</f>
        <v>#REF!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 t="e">
        <f>ROUND((SUM(#REF!)+SUM(#REF!)), 2)</f>
        <v>#REF!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 t="e">
        <f>ROUND((SUM(#REF!)+SUM(#REF!)), 2)</f>
        <v>#REF!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 t="e">
        <f>ROUND((SUM(#REF!)+SUM(#REF!)), 2)</f>
        <v>#REF!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 t="e">
        <f>SUM(M30:M36)</f>
        <v>#REF!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 hidden="1">
      <c r="B40" s="14"/>
      <c r="R40" s="16"/>
    </row>
    <row r="41" spans="2:18" hidden="1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 hidden="1">
      <c r="B46" s="9"/>
      <c r="R46" s="10"/>
    </row>
    <row r="47" spans="2:18" hidden="1">
      <c r="B47" s="9"/>
      <c r="R47" s="10"/>
    </row>
    <row r="48" spans="2:18" hidden="1">
      <c r="B48" s="9"/>
      <c r="R48" s="10"/>
    </row>
    <row r="49" spans="2:18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 hidden="1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>
      <c r="B56" s="9"/>
      <c r="D56" s="32"/>
      <c r="H56" s="33"/>
      <c r="J56" s="32"/>
      <c r="P56" s="33"/>
      <c r="R56" s="10"/>
    </row>
    <row r="57" spans="2:18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 hidden="1">
      <c r="B62" s="9"/>
      <c r="D62" s="32"/>
      <c r="H62" s="33"/>
      <c r="J62" s="32"/>
      <c r="P62" s="33"/>
      <c r="R62" s="10"/>
    </row>
    <row r="63" spans="2:18" hidden="1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>
      <c r="B66" s="9"/>
      <c r="D66" s="32"/>
      <c r="H66" s="33"/>
      <c r="J66" s="32"/>
      <c r="P66" s="33"/>
      <c r="R66" s="10"/>
    </row>
    <row r="67" spans="2:18">
      <c r="B67" s="9"/>
      <c r="D67" s="32"/>
      <c r="H67" s="33"/>
      <c r="J67" s="32"/>
      <c r="P67" s="33"/>
      <c r="R67" s="10"/>
    </row>
    <row r="68" spans="2:18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 ht="15" customHeight="1">
      <c r="B78" s="14"/>
      <c r="C78" s="12" t="s">
        <v>13</v>
      </c>
      <c r="F78" s="168" t="str">
        <f>F6</f>
        <v>Modernizácia odborných učební ZŠ Kamenín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R78" s="16"/>
    </row>
    <row r="79" spans="2:18" s="13" customFormat="1" ht="18" customHeight="1">
      <c r="B79" s="14"/>
      <c r="C79" s="44" t="s">
        <v>14</v>
      </c>
      <c r="F79" s="182" t="str">
        <f>F7</f>
        <v>Biologická učebňa - stavebné práce HSV a PSV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18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/>
      <c r="N81" s="140"/>
      <c r="O81" s="140"/>
      <c r="P81" s="140"/>
      <c r="R81" s="16"/>
    </row>
    <row r="82" spans="2:18" s="13" customFormat="1">
      <c r="B82" s="14"/>
      <c r="R82" s="16"/>
    </row>
    <row r="83" spans="2:18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18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18" s="13" customFormat="1">
      <c r="B85" s="14"/>
      <c r="R85" s="16"/>
    </row>
    <row r="86" spans="2:18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18" s="13" customFormat="1">
      <c r="B87" s="14"/>
      <c r="R87" s="16"/>
    </row>
    <row r="88" spans="2:18" s="13" customFormat="1" ht="18">
      <c r="B88" s="14"/>
      <c r="C88" s="45" t="s">
        <v>49</v>
      </c>
      <c r="N88" s="176" t="e">
        <f>N121</f>
        <v>#REF!</v>
      </c>
      <c r="O88" s="177"/>
      <c r="P88" s="177"/>
      <c r="Q88" s="177"/>
      <c r="R88" s="16"/>
    </row>
    <row r="89" spans="2:18" s="47" customFormat="1" ht="18">
      <c r="B89" s="46"/>
      <c r="D89" s="48" t="s">
        <v>51</v>
      </c>
      <c r="N89" s="178" t="e">
        <f>N122</f>
        <v>#REF!</v>
      </c>
      <c r="O89" s="179"/>
      <c r="P89" s="179"/>
      <c r="Q89" s="179"/>
      <c r="R89" s="49"/>
    </row>
    <row r="90" spans="2:18" s="51" customFormat="1">
      <c r="B90" s="50"/>
      <c r="D90" s="52" t="s">
        <v>52</v>
      </c>
      <c r="N90" s="180">
        <f>N123</f>
        <v>0</v>
      </c>
      <c r="O90" s="181"/>
      <c r="P90" s="181"/>
      <c r="Q90" s="181"/>
      <c r="R90" s="53"/>
    </row>
    <row r="91" spans="2:18" s="51" customFormat="1">
      <c r="B91" s="50"/>
      <c r="D91" s="52" t="s">
        <v>53</v>
      </c>
      <c r="N91" s="180" t="e">
        <f>N125</f>
        <v>#REF!</v>
      </c>
      <c r="O91" s="181"/>
      <c r="P91" s="181"/>
      <c r="Q91" s="181"/>
      <c r="R91" s="53"/>
    </row>
    <row r="92" spans="2:18" s="51" customFormat="1">
      <c r="B92" s="50"/>
      <c r="D92" s="52" t="s">
        <v>54</v>
      </c>
      <c r="N92" s="180" t="e">
        <f>N132</f>
        <v>#REF!</v>
      </c>
      <c r="O92" s="181"/>
      <c r="P92" s="181"/>
      <c r="Q92" s="181"/>
      <c r="R92" s="53"/>
    </row>
    <row r="93" spans="2:18" s="51" customFormat="1">
      <c r="B93" s="50"/>
      <c r="D93" s="52" t="s">
        <v>55</v>
      </c>
      <c r="N93" s="180" t="e">
        <f>N141</f>
        <v>#REF!</v>
      </c>
      <c r="O93" s="181"/>
      <c r="P93" s="181"/>
      <c r="Q93" s="181"/>
      <c r="R93" s="53"/>
    </row>
    <row r="94" spans="2:18" s="47" customFormat="1" ht="18">
      <c r="B94" s="46"/>
      <c r="D94" s="48" t="s">
        <v>56</v>
      </c>
      <c r="N94" s="178" t="e">
        <f>N143</f>
        <v>#REF!</v>
      </c>
      <c r="O94" s="179"/>
      <c r="P94" s="179"/>
      <c r="Q94" s="179"/>
      <c r="R94" s="49"/>
    </row>
    <row r="95" spans="2:18" s="51" customFormat="1">
      <c r="B95" s="50"/>
      <c r="D95" s="52" t="s">
        <v>57</v>
      </c>
      <c r="N95" s="180" t="e">
        <f>N144</f>
        <v>#REF!</v>
      </c>
      <c r="O95" s="181"/>
      <c r="P95" s="181"/>
      <c r="Q95" s="181"/>
      <c r="R95" s="53"/>
    </row>
    <row r="96" spans="2:18" s="51" customFormat="1">
      <c r="B96" s="50"/>
      <c r="D96" s="52" t="s">
        <v>58</v>
      </c>
      <c r="N96" s="180">
        <f>N146</f>
        <v>0</v>
      </c>
      <c r="O96" s="181"/>
      <c r="P96" s="181"/>
      <c r="Q96" s="181"/>
      <c r="R96" s="53"/>
    </row>
    <row r="97" spans="2:21" s="51" customFormat="1">
      <c r="B97" s="50"/>
      <c r="D97" s="52" t="s">
        <v>59</v>
      </c>
      <c r="N97" s="180" t="e">
        <f>N152</f>
        <v>#REF!</v>
      </c>
      <c r="O97" s="181"/>
      <c r="P97" s="181"/>
      <c r="Q97" s="181"/>
      <c r="R97" s="53"/>
    </row>
    <row r="98" spans="2:21" s="51" customFormat="1">
      <c r="B98" s="50"/>
      <c r="D98" s="52" t="s">
        <v>60</v>
      </c>
      <c r="N98" s="180" t="e">
        <f>N154</f>
        <v>#REF!</v>
      </c>
      <c r="O98" s="181"/>
      <c r="P98" s="181"/>
      <c r="Q98" s="181"/>
      <c r="R98" s="53"/>
    </row>
    <row r="99" spans="2:21" s="51" customFormat="1">
      <c r="B99" s="50"/>
      <c r="D99" s="52" t="s">
        <v>61</v>
      </c>
      <c r="N99" s="180" t="e">
        <f>N158</f>
        <v>#REF!</v>
      </c>
      <c r="O99" s="181"/>
      <c r="P99" s="181"/>
      <c r="Q99" s="181"/>
      <c r="R99" s="53"/>
    </row>
    <row r="100" spans="2:21" s="47" customFormat="1" ht="18">
      <c r="B100" s="46"/>
      <c r="D100" s="48" t="s">
        <v>62</v>
      </c>
      <c r="N100" s="178" t="e">
        <f>N161</f>
        <v>#REF!</v>
      </c>
      <c r="O100" s="179"/>
      <c r="P100" s="179"/>
      <c r="Q100" s="179"/>
      <c r="R100" s="49"/>
    </row>
    <row r="101" spans="2:21" s="13" customFormat="1">
      <c r="B101" s="14"/>
      <c r="R101" s="16"/>
    </row>
    <row r="102" spans="2:21" s="13" customFormat="1" ht="18">
      <c r="B102" s="14"/>
      <c r="C102" s="45" t="s">
        <v>63</v>
      </c>
      <c r="N102" s="177">
        <v>0</v>
      </c>
      <c r="O102" s="185"/>
      <c r="P102" s="185"/>
      <c r="Q102" s="185"/>
      <c r="R102" s="16"/>
      <c r="T102" s="54"/>
      <c r="U102" s="55" t="s">
        <v>30</v>
      </c>
    </row>
    <row r="103" spans="2:21" s="13" customFormat="1">
      <c r="B103" s="14"/>
      <c r="R103" s="16"/>
    </row>
    <row r="104" spans="2:21" s="13" customFormat="1" ht="18">
      <c r="B104" s="14"/>
      <c r="C104" s="56" t="s">
        <v>64</v>
      </c>
      <c r="D104" s="25"/>
      <c r="E104" s="25"/>
      <c r="F104" s="25"/>
      <c r="G104" s="25"/>
      <c r="H104" s="25"/>
      <c r="I104" s="25"/>
      <c r="J104" s="25"/>
      <c r="K104" s="25"/>
      <c r="L104" s="186" t="e">
        <f>ROUND(SUM(N88+N102),2)</f>
        <v>#REF!</v>
      </c>
      <c r="M104" s="186"/>
      <c r="N104" s="186"/>
      <c r="O104" s="186"/>
      <c r="P104" s="186"/>
      <c r="Q104" s="186"/>
      <c r="R104" s="16"/>
    </row>
    <row r="105" spans="2:21" s="13" customForma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40"/>
    </row>
    <row r="109" spans="2:21" s="13" customForma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3"/>
    </row>
    <row r="110" spans="2:21" s="13" customFormat="1" ht="21">
      <c r="B110" s="14"/>
      <c r="C110" s="137" t="s">
        <v>65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6"/>
    </row>
    <row r="111" spans="2:21" s="13" customFormat="1">
      <c r="B111" s="14"/>
      <c r="R111" s="16"/>
    </row>
    <row r="112" spans="2:21" s="13" customFormat="1" ht="15" customHeight="1">
      <c r="B112" s="14"/>
      <c r="C112" s="12" t="s">
        <v>13</v>
      </c>
      <c r="F112" s="168" t="str">
        <f>F6</f>
        <v>Modernizácia odborných učební ZŠ Kamenín</v>
      </c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R112" s="16"/>
    </row>
    <row r="113" spans="2:27" s="13" customFormat="1" ht="18" customHeight="1">
      <c r="B113" s="14"/>
      <c r="C113" s="44" t="s">
        <v>14</v>
      </c>
      <c r="F113" s="182" t="str">
        <f>F7</f>
        <v>Biologická učebňa - stavebné práce HSV a PSV</v>
      </c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R113" s="16"/>
    </row>
    <row r="114" spans="2:27" s="13" customFormat="1">
      <c r="B114" s="14"/>
      <c r="R114" s="16"/>
    </row>
    <row r="115" spans="2:27" s="13" customFormat="1">
      <c r="B115" s="14"/>
      <c r="C115" s="12" t="s">
        <v>18</v>
      </c>
      <c r="F115" s="17" t="str">
        <f>F9</f>
        <v>Kamenín</v>
      </c>
      <c r="K115" s="12" t="s">
        <v>19</v>
      </c>
      <c r="M115" s="140" t="str">
        <f>IF(O9="","",O9)</f>
        <v/>
      </c>
      <c r="N115" s="140"/>
      <c r="O115" s="140"/>
      <c r="P115" s="140"/>
      <c r="R115" s="16"/>
    </row>
    <row r="116" spans="2:27" s="13" customFormat="1">
      <c r="B116" s="14"/>
      <c r="R116" s="16"/>
    </row>
    <row r="117" spans="2:27" s="13" customFormat="1">
      <c r="B117" s="14"/>
      <c r="C117" s="12" t="s">
        <v>20</v>
      </c>
      <c r="F117" s="17" t="str">
        <f>E12</f>
        <v>Obec Kamenín</v>
      </c>
      <c r="K117" s="12" t="s">
        <v>24</v>
      </c>
      <c r="M117" s="139" t="str">
        <f>E18</f>
        <v>Ing. Ladislav Bréda</v>
      </c>
      <c r="N117" s="139"/>
      <c r="O117" s="139"/>
      <c r="P117" s="139"/>
      <c r="Q117" s="139"/>
      <c r="R117" s="16"/>
    </row>
    <row r="118" spans="2:27" s="13" customFormat="1">
      <c r="B118" s="14"/>
      <c r="C118" s="12" t="s">
        <v>23</v>
      </c>
      <c r="F118" s="17" t="str">
        <f>IF(E15="","",E15)</f>
        <v xml:space="preserve"> </v>
      </c>
      <c r="K118" s="12" t="s">
        <v>25</v>
      </c>
      <c r="M118" s="139" t="str">
        <f>E21</f>
        <v>Ing. Ladislav Bréda</v>
      </c>
      <c r="N118" s="139"/>
      <c r="O118" s="139"/>
      <c r="P118" s="139"/>
      <c r="Q118" s="139"/>
      <c r="R118" s="16"/>
    </row>
    <row r="119" spans="2:27" s="13" customFormat="1">
      <c r="B119" s="14"/>
      <c r="R119" s="16"/>
    </row>
    <row r="120" spans="2:27" s="61" customFormat="1" ht="45" customHeight="1">
      <c r="B120" s="57"/>
      <c r="C120" s="58" t="s">
        <v>66</v>
      </c>
      <c r="D120" s="59" t="s">
        <v>67</v>
      </c>
      <c r="E120" s="59" t="s">
        <v>68</v>
      </c>
      <c r="F120" s="195" t="s">
        <v>69</v>
      </c>
      <c r="G120" s="195"/>
      <c r="H120" s="195"/>
      <c r="I120" s="195"/>
      <c r="J120" s="59" t="s">
        <v>70</v>
      </c>
      <c r="K120" s="59" t="s">
        <v>71</v>
      </c>
      <c r="L120" s="196" t="s">
        <v>72</v>
      </c>
      <c r="M120" s="196"/>
      <c r="N120" s="195" t="s">
        <v>48</v>
      </c>
      <c r="O120" s="195"/>
      <c r="P120" s="195"/>
      <c r="Q120" s="197"/>
      <c r="R120" s="60"/>
      <c r="T120" s="62" t="s">
        <v>73</v>
      </c>
      <c r="U120" s="63" t="s">
        <v>30</v>
      </c>
      <c r="V120" s="63" t="s">
        <v>74</v>
      </c>
      <c r="W120" s="63" t="s">
        <v>75</v>
      </c>
      <c r="X120" s="63" t="s">
        <v>76</v>
      </c>
      <c r="Y120" s="63" t="s">
        <v>77</v>
      </c>
      <c r="Z120" s="63" t="s">
        <v>78</v>
      </c>
      <c r="AA120" s="64" t="s">
        <v>79</v>
      </c>
    </row>
    <row r="121" spans="2:27" s="13" customFormat="1" ht="18">
      <c r="B121" s="14"/>
      <c r="C121" s="65" t="s">
        <v>27</v>
      </c>
      <c r="N121" s="187" t="e">
        <f>#REF!</f>
        <v>#REF!</v>
      </c>
      <c r="O121" s="188"/>
      <c r="P121" s="188"/>
      <c r="Q121" s="188"/>
      <c r="R121" s="16"/>
      <c r="T121" s="66"/>
      <c r="U121" s="18"/>
      <c r="V121" s="18"/>
      <c r="W121" s="67">
        <f>W122+W143+W161</f>
        <v>41.208888000000002</v>
      </c>
      <c r="X121" s="18"/>
      <c r="Y121" s="67">
        <f>Y122+Y143+Y161</f>
        <v>3.8968352599999996</v>
      </c>
      <c r="Z121" s="18"/>
      <c r="AA121" s="68">
        <f>AA122+AA143+AA161</f>
        <v>3.3898000000000001</v>
      </c>
    </row>
    <row r="122" spans="2:27" s="71" customFormat="1" ht="18">
      <c r="B122" s="70"/>
      <c r="D122" s="72" t="s">
        <v>51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189" t="e">
        <f>#REF!</f>
        <v>#REF!</v>
      </c>
      <c r="O122" s="190"/>
      <c r="P122" s="190"/>
      <c r="Q122" s="190"/>
      <c r="R122" s="73"/>
      <c r="T122" s="74"/>
      <c r="W122" s="75">
        <f>W123+W125+W132+W141</f>
        <v>15.285544</v>
      </c>
      <c r="Y122" s="75">
        <f>Y123+Y125+Y132+Y141</f>
        <v>3.3659332599999998</v>
      </c>
      <c r="AA122" s="76">
        <f>AA123+AA125+AA132+AA141</f>
        <v>3.3898000000000001</v>
      </c>
    </row>
    <row r="123" spans="2:27" s="71" customFormat="1">
      <c r="B123" s="7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191"/>
      <c r="O123" s="191"/>
      <c r="P123" s="191"/>
      <c r="Q123" s="191"/>
      <c r="R123" s="73"/>
      <c r="T123" s="74"/>
      <c r="W123" s="75">
        <f>W124</f>
        <v>0</v>
      </c>
      <c r="Y123" s="75">
        <f>Y124</f>
        <v>0</v>
      </c>
      <c r="AA123" s="76">
        <f>AA124</f>
        <v>0</v>
      </c>
    </row>
    <row r="124" spans="2:27" s="13" customFormat="1" ht="15" customHeight="1">
      <c r="B124" s="14"/>
      <c r="C124" s="81"/>
      <c r="D124" s="81"/>
      <c r="E124" s="82"/>
      <c r="F124" s="214"/>
      <c r="G124" s="215"/>
      <c r="H124" s="215"/>
      <c r="I124" s="216"/>
      <c r="J124" s="83"/>
      <c r="K124" s="84"/>
      <c r="L124" s="208"/>
      <c r="M124" s="210"/>
      <c r="N124" s="208"/>
      <c r="O124" s="209"/>
      <c r="P124" s="209"/>
      <c r="Q124" s="210"/>
      <c r="R124" s="16"/>
      <c r="T124" s="85" t="s">
        <v>16</v>
      </c>
      <c r="U124" s="86" t="s">
        <v>33</v>
      </c>
      <c r="V124" s="87">
        <v>0.188</v>
      </c>
      <c r="W124" s="87">
        <f>V124*K124</f>
        <v>0</v>
      </c>
      <c r="X124" s="87">
        <v>2.6579999999999999E-2</v>
      </c>
      <c r="Y124" s="87">
        <f>X124*K124</f>
        <v>0</v>
      </c>
      <c r="Z124" s="87">
        <v>0</v>
      </c>
      <c r="AA124" s="88">
        <f>Z124*K124</f>
        <v>0</v>
      </c>
    </row>
    <row r="125" spans="2:27" s="71" customFormat="1">
      <c r="B125" s="70"/>
      <c r="D125" s="80" t="s">
        <v>53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198" t="e">
        <f>#REF!</f>
        <v>#REF!</v>
      </c>
      <c r="O125" s="199"/>
      <c r="P125" s="199"/>
      <c r="Q125" s="199"/>
      <c r="R125" s="73"/>
      <c r="T125" s="74"/>
      <c r="W125" s="75">
        <f>SUM(W126:W131)</f>
        <v>6.4823559999999993</v>
      </c>
      <c r="Y125" s="75">
        <f>SUM(Y126:Y131)</f>
        <v>3.3659332599999998</v>
      </c>
      <c r="AA125" s="76">
        <f>SUM(AA126:AA131)</f>
        <v>0</v>
      </c>
    </row>
    <row r="126" spans="2:27" s="13" customFormat="1" ht="15" customHeight="1">
      <c r="B126" s="14"/>
      <c r="C126" s="81">
        <v>1</v>
      </c>
      <c r="D126" s="81" t="s">
        <v>83</v>
      </c>
      <c r="E126" s="82" t="s">
        <v>90</v>
      </c>
      <c r="F126" s="193" t="s">
        <v>91</v>
      </c>
      <c r="G126" s="193"/>
      <c r="H126" s="193"/>
      <c r="I126" s="193"/>
      <c r="J126" s="83" t="s">
        <v>109</v>
      </c>
      <c r="K126" s="84">
        <v>20</v>
      </c>
      <c r="L126" s="194"/>
      <c r="M126" s="194"/>
      <c r="N126" s="194">
        <f t="shared" ref="N126:N131" si="0">ROUND(L126*K126,3)</f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0.14599999999999999</v>
      </c>
      <c r="W126" s="87">
        <f t="shared" ref="W126:W131" si="1">V126*K126</f>
        <v>2.92</v>
      </c>
      <c r="X126" s="87">
        <v>2.8E-3</v>
      </c>
      <c r="Y126" s="87">
        <f t="shared" ref="Y126:Y131" si="2">X126*K126</f>
        <v>5.6000000000000001E-2</v>
      </c>
      <c r="Z126" s="87">
        <v>0</v>
      </c>
      <c r="AA126" s="88">
        <f t="shared" ref="AA126:AA131" si="3">Z126*K126</f>
        <v>0</v>
      </c>
    </row>
    <row r="127" spans="2:27" s="13" customFormat="1" ht="15" customHeight="1">
      <c r="B127" s="14"/>
      <c r="C127" s="81">
        <v>2</v>
      </c>
      <c r="D127" s="81" t="s">
        <v>83</v>
      </c>
      <c r="E127" s="82" t="s">
        <v>95</v>
      </c>
      <c r="F127" s="193" t="s">
        <v>96</v>
      </c>
      <c r="G127" s="193"/>
      <c r="H127" s="193"/>
      <c r="I127" s="193"/>
      <c r="J127" s="83" t="s">
        <v>97</v>
      </c>
      <c r="K127" s="84">
        <v>0.35</v>
      </c>
      <c r="L127" s="194"/>
      <c r="M127" s="194"/>
      <c r="N127" s="194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2.3199999999999998</v>
      </c>
      <c r="W127" s="87">
        <f t="shared" si="1"/>
        <v>0.81199999999999994</v>
      </c>
      <c r="X127" s="87">
        <v>2.19407</v>
      </c>
      <c r="Y127" s="87">
        <f t="shared" si="2"/>
        <v>0.7679244999999999</v>
      </c>
      <c r="Z127" s="87">
        <v>0</v>
      </c>
      <c r="AA127" s="88">
        <f t="shared" si="3"/>
        <v>0</v>
      </c>
    </row>
    <row r="128" spans="2:27" s="13" customFormat="1" ht="15" customHeight="1">
      <c r="B128" s="14"/>
      <c r="C128" s="81">
        <v>3</v>
      </c>
      <c r="D128" s="81" t="s">
        <v>83</v>
      </c>
      <c r="E128" s="82" t="s">
        <v>99</v>
      </c>
      <c r="F128" s="193" t="s">
        <v>100</v>
      </c>
      <c r="G128" s="193"/>
      <c r="H128" s="193"/>
      <c r="I128" s="193"/>
      <c r="J128" s="83" t="s">
        <v>97</v>
      </c>
      <c r="K128" s="84">
        <v>0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0.69599999999999995</v>
      </c>
      <c r="W128" s="87">
        <f t="shared" si="1"/>
        <v>0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</row>
    <row r="129" spans="2:27" s="13" customFormat="1" ht="15" customHeight="1">
      <c r="B129" s="14"/>
      <c r="C129" s="81">
        <v>4</v>
      </c>
      <c r="D129" s="81" t="s">
        <v>83</v>
      </c>
      <c r="E129" s="82" t="s">
        <v>103</v>
      </c>
      <c r="F129" s="193" t="s">
        <v>104</v>
      </c>
      <c r="G129" s="193"/>
      <c r="H129" s="193"/>
      <c r="I129" s="193"/>
      <c r="J129" s="83" t="s">
        <v>97</v>
      </c>
      <c r="K129" s="84">
        <v>0.35799999999999998</v>
      </c>
      <c r="L129" s="194"/>
      <c r="M129" s="194"/>
      <c r="N129" s="194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2.5819999999999999</v>
      </c>
      <c r="W129" s="87">
        <f t="shared" si="1"/>
        <v>0.92435599999999996</v>
      </c>
      <c r="X129" s="87">
        <v>2.4157199999999999</v>
      </c>
      <c r="Y129" s="87">
        <f t="shared" si="2"/>
        <v>0.86482775999999995</v>
      </c>
      <c r="Z129" s="87">
        <v>0</v>
      </c>
      <c r="AA129" s="88">
        <f t="shared" si="3"/>
        <v>0</v>
      </c>
    </row>
    <row r="130" spans="2:27" s="13" customFormat="1" ht="15" customHeight="1">
      <c r="B130" s="14"/>
      <c r="C130" s="81">
        <v>5</v>
      </c>
      <c r="D130" s="81" t="s">
        <v>83</v>
      </c>
      <c r="E130" s="82" t="s">
        <v>116</v>
      </c>
      <c r="F130" s="193" t="s">
        <v>117</v>
      </c>
      <c r="G130" s="193"/>
      <c r="H130" s="193"/>
      <c r="I130" s="193"/>
      <c r="J130" s="83" t="s">
        <v>97</v>
      </c>
      <c r="K130" s="84">
        <v>0.91300000000000003</v>
      </c>
      <c r="L130" s="194"/>
      <c r="M130" s="194"/>
      <c r="N130" s="194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2</v>
      </c>
      <c r="W130" s="87">
        <f t="shared" si="1"/>
        <v>1.8260000000000001</v>
      </c>
      <c r="X130" s="87">
        <v>1.837</v>
      </c>
      <c r="Y130" s="87">
        <f t="shared" si="2"/>
        <v>1.677181</v>
      </c>
      <c r="Z130" s="87">
        <v>0</v>
      </c>
      <c r="AA130" s="88">
        <f t="shared" si="3"/>
        <v>0</v>
      </c>
    </row>
    <row r="131" spans="2:27" s="13" customFormat="1" ht="15" customHeight="1">
      <c r="B131" s="14"/>
      <c r="C131" s="81">
        <v>6</v>
      </c>
      <c r="D131" s="81" t="s">
        <v>83</v>
      </c>
      <c r="E131" s="82" t="s">
        <v>120</v>
      </c>
      <c r="F131" s="193" t="s">
        <v>121</v>
      </c>
      <c r="G131" s="193"/>
      <c r="H131" s="193"/>
      <c r="I131" s="193"/>
      <c r="J131" s="83" t="s">
        <v>92</v>
      </c>
      <c r="K131" s="84">
        <v>0</v>
      </c>
      <c r="L131" s="194"/>
      <c r="M131" s="194"/>
      <c r="N131" s="194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0.24199999999999999</v>
      </c>
      <c r="W131" s="87">
        <f t="shared" si="1"/>
        <v>0</v>
      </c>
      <c r="X131" s="87">
        <v>1.0000000000000001E-5</v>
      </c>
      <c r="Y131" s="87">
        <f t="shared" si="2"/>
        <v>0</v>
      </c>
      <c r="Z131" s="87">
        <v>0</v>
      </c>
      <c r="AA131" s="88">
        <f t="shared" si="3"/>
        <v>0</v>
      </c>
    </row>
    <row r="132" spans="2:27" s="71" customFormat="1" ht="15" customHeight="1">
      <c r="B132" s="70"/>
      <c r="D132" s="80" t="s">
        <v>54</v>
      </c>
      <c r="E132" s="80"/>
      <c r="F132" s="80"/>
      <c r="G132" s="80"/>
      <c r="H132" s="80"/>
      <c r="I132" s="80"/>
      <c r="J132" s="80"/>
      <c r="K132" s="80"/>
      <c r="L132" s="80"/>
      <c r="M132" s="80"/>
      <c r="N132" s="198" t="e">
        <f>#REF!</f>
        <v>#REF!</v>
      </c>
      <c r="O132" s="199"/>
      <c r="P132" s="199"/>
      <c r="Q132" s="199"/>
      <c r="R132" s="73"/>
      <c r="T132" s="74"/>
      <c r="W132" s="75">
        <f>SUM(W133:W140)</f>
        <v>8.6551380000000009</v>
      </c>
      <c r="Y132" s="75">
        <f>SUM(Y133:Y140)</f>
        <v>0</v>
      </c>
      <c r="AA132" s="76">
        <f>SUM(AA133:AA140)</f>
        <v>3.3898000000000001</v>
      </c>
    </row>
    <row r="133" spans="2:27" s="13" customFormat="1" ht="15" customHeight="1">
      <c r="B133" s="14"/>
      <c r="C133" s="81">
        <v>7</v>
      </c>
      <c r="D133" s="81" t="s">
        <v>83</v>
      </c>
      <c r="E133" s="82" t="s">
        <v>124</v>
      </c>
      <c r="F133" s="193" t="s">
        <v>125</v>
      </c>
      <c r="G133" s="193"/>
      <c r="H133" s="193"/>
      <c r="I133" s="193"/>
      <c r="J133" s="83" t="s">
        <v>97</v>
      </c>
      <c r="K133" s="84">
        <v>0.49399999999999999</v>
      </c>
      <c r="L133" s="194"/>
      <c r="M133" s="194"/>
      <c r="N133" s="194">
        <f t="shared" ref="N133:N140" si="4">ROUND(L133*K133,3)</f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11.737</v>
      </c>
      <c r="W133" s="87">
        <f t="shared" ref="W133:W140" si="5">V133*K133</f>
        <v>5.7980780000000003</v>
      </c>
      <c r="X133" s="87">
        <v>0</v>
      </c>
      <c r="Y133" s="87">
        <f t="shared" ref="Y133:Y140" si="6">X133*K133</f>
        <v>0</v>
      </c>
      <c r="Z133" s="87">
        <v>2.2000000000000002</v>
      </c>
      <c r="AA133" s="88">
        <f t="shared" ref="AA133:AA140" si="7">Z133*K133</f>
        <v>1.0868</v>
      </c>
    </row>
    <row r="134" spans="2:27" s="13" customFormat="1">
      <c r="B134" s="14"/>
      <c r="C134" s="81">
        <v>8</v>
      </c>
      <c r="D134" s="81" t="s">
        <v>83</v>
      </c>
      <c r="E134" s="82" t="s">
        <v>128</v>
      </c>
      <c r="F134" s="193" t="s">
        <v>129</v>
      </c>
      <c r="G134" s="193"/>
      <c r="H134" s="193"/>
      <c r="I134" s="193"/>
      <c r="J134" s="83" t="s">
        <v>97</v>
      </c>
      <c r="K134" s="84">
        <v>1.645</v>
      </c>
      <c r="L134" s="194"/>
      <c r="M134" s="194"/>
      <c r="N134" s="194">
        <f t="shared" si="4"/>
        <v>0</v>
      </c>
      <c r="O134" s="194"/>
      <c r="P134" s="194"/>
      <c r="Q134" s="194"/>
      <c r="R134" s="16"/>
      <c r="T134" s="85" t="s">
        <v>16</v>
      </c>
      <c r="U134" s="86" t="s">
        <v>33</v>
      </c>
      <c r="V134" s="87">
        <v>0.82799999999999996</v>
      </c>
      <c r="W134" s="87">
        <f t="shared" si="5"/>
        <v>1.36206</v>
      </c>
      <c r="X134" s="87">
        <v>0</v>
      </c>
      <c r="Y134" s="87">
        <f t="shared" si="6"/>
        <v>0</v>
      </c>
      <c r="Z134" s="87">
        <v>1.4</v>
      </c>
      <c r="AA134" s="88">
        <f t="shared" si="7"/>
        <v>2.3029999999999999</v>
      </c>
    </row>
    <row r="135" spans="2:27" s="13" customFormat="1" ht="15" customHeight="1">
      <c r="B135" s="14"/>
      <c r="C135" s="81">
        <v>9</v>
      </c>
      <c r="D135" s="81" t="s">
        <v>83</v>
      </c>
      <c r="E135" s="82" t="s">
        <v>144</v>
      </c>
      <c r="F135" s="193" t="s">
        <v>145</v>
      </c>
      <c r="G135" s="193"/>
      <c r="H135" s="193"/>
      <c r="I135" s="193"/>
      <c r="J135" s="83" t="s">
        <v>109</v>
      </c>
      <c r="K135" s="84">
        <v>0</v>
      </c>
      <c r="L135" s="194"/>
      <c r="M135" s="194"/>
      <c r="N135" s="194">
        <f t="shared" si="4"/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0.55300000000000005</v>
      </c>
      <c r="W135" s="87">
        <f t="shared" si="5"/>
        <v>0</v>
      </c>
      <c r="X135" s="87">
        <v>0</v>
      </c>
      <c r="Y135" s="87">
        <f t="shared" si="6"/>
        <v>0</v>
      </c>
      <c r="Z135" s="87">
        <v>6.8000000000000005E-2</v>
      </c>
      <c r="AA135" s="88">
        <f t="shared" si="7"/>
        <v>0</v>
      </c>
    </row>
    <row r="136" spans="2:27" s="13" customFormat="1" ht="15" customHeight="1">
      <c r="B136" s="14"/>
      <c r="C136" s="81">
        <v>10</v>
      </c>
      <c r="D136" s="81" t="s">
        <v>83</v>
      </c>
      <c r="E136" s="82" t="s">
        <v>148</v>
      </c>
      <c r="F136" s="193" t="s">
        <v>149</v>
      </c>
      <c r="G136" s="193"/>
      <c r="H136" s="193"/>
      <c r="I136" s="193"/>
      <c r="J136" s="83" t="s">
        <v>150</v>
      </c>
      <c r="K136" s="84">
        <v>1</v>
      </c>
      <c r="L136" s="194"/>
      <c r="M136" s="194"/>
      <c r="N136" s="194">
        <f t="shared" si="4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0.89</v>
      </c>
      <c r="W136" s="87">
        <f t="shared" si="5"/>
        <v>0.89</v>
      </c>
      <c r="X136" s="87">
        <v>0</v>
      </c>
      <c r="Y136" s="87">
        <f t="shared" si="6"/>
        <v>0</v>
      </c>
      <c r="Z136" s="87">
        <v>0</v>
      </c>
      <c r="AA136" s="88">
        <f t="shared" si="7"/>
        <v>0</v>
      </c>
    </row>
    <row r="137" spans="2:27" s="13" customFormat="1" ht="15" customHeight="1">
      <c r="B137" s="14"/>
      <c r="C137" s="81">
        <v>11</v>
      </c>
      <c r="D137" s="81" t="s">
        <v>83</v>
      </c>
      <c r="E137" s="82" t="s">
        <v>153</v>
      </c>
      <c r="F137" s="193" t="s">
        <v>154</v>
      </c>
      <c r="G137" s="193"/>
      <c r="H137" s="193"/>
      <c r="I137" s="193"/>
      <c r="J137" s="83" t="s">
        <v>150</v>
      </c>
      <c r="K137" s="84">
        <v>0</v>
      </c>
      <c r="L137" s="194"/>
      <c r="M137" s="194"/>
      <c r="N137" s="194">
        <f t="shared" si="4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0.1</v>
      </c>
      <c r="W137" s="87">
        <f t="shared" si="5"/>
        <v>0</v>
      </c>
      <c r="X137" s="87">
        <v>0</v>
      </c>
      <c r="Y137" s="87">
        <f t="shared" si="6"/>
        <v>0</v>
      </c>
      <c r="Z137" s="87">
        <v>0</v>
      </c>
      <c r="AA137" s="88">
        <f t="shared" si="7"/>
        <v>0</v>
      </c>
    </row>
    <row r="138" spans="2:27" s="13" customFormat="1" ht="15" customHeight="1">
      <c r="B138" s="14"/>
      <c r="C138" s="81">
        <v>12</v>
      </c>
      <c r="D138" s="81" t="s">
        <v>83</v>
      </c>
      <c r="E138" s="82" t="s">
        <v>157</v>
      </c>
      <c r="F138" s="193" t="s">
        <v>158</v>
      </c>
      <c r="G138" s="193"/>
      <c r="H138" s="193"/>
      <c r="I138" s="193"/>
      <c r="J138" s="83" t="s">
        <v>150</v>
      </c>
      <c r="K138" s="84">
        <v>1</v>
      </c>
      <c r="L138" s="194"/>
      <c r="M138" s="194"/>
      <c r="N138" s="194">
        <f t="shared" si="4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0.59799999999999998</v>
      </c>
      <c r="W138" s="87">
        <f t="shared" si="5"/>
        <v>0.59799999999999998</v>
      </c>
      <c r="X138" s="87">
        <v>0</v>
      </c>
      <c r="Y138" s="87">
        <f t="shared" si="6"/>
        <v>0</v>
      </c>
      <c r="Z138" s="87">
        <v>0</v>
      </c>
      <c r="AA138" s="88">
        <f t="shared" si="7"/>
        <v>0</v>
      </c>
    </row>
    <row r="139" spans="2:27" s="13" customFormat="1" ht="15" customHeight="1">
      <c r="B139" s="14"/>
      <c r="C139" s="81">
        <v>13</v>
      </c>
      <c r="D139" s="81" t="s">
        <v>83</v>
      </c>
      <c r="E139" s="82" t="s">
        <v>161</v>
      </c>
      <c r="F139" s="193" t="s">
        <v>162</v>
      </c>
      <c r="G139" s="193"/>
      <c r="H139" s="193"/>
      <c r="I139" s="193"/>
      <c r="J139" s="83" t="s">
        <v>150</v>
      </c>
      <c r="K139" s="84">
        <v>1</v>
      </c>
      <c r="L139" s="194"/>
      <c r="M139" s="194"/>
      <c r="N139" s="194">
        <f t="shared" si="4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7.0000000000000001E-3</v>
      </c>
      <c r="W139" s="87">
        <f t="shared" si="5"/>
        <v>7.0000000000000001E-3</v>
      </c>
      <c r="X139" s="87">
        <v>0</v>
      </c>
      <c r="Y139" s="87">
        <f t="shared" si="6"/>
        <v>0</v>
      </c>
      <c r="Z139" s="87">
        <v>0</v>
      </c>
      <c r="AA139" s="88">
        <f t="shared" si="7"/>
        <v>0</v>
      </c>
    </row>
    <row r="140" spans="2:27" s="13" customFormat="1" ht="15" customHeight="1">
      <c r="B140" s="14"/>
      <c r="C140" s="81">
        <v>14</v>
      </c>
      <c r="D140" s="81" t="s">
        <v>83</v>
      </c>
      <c r="E140" s="82" t="s">
        <v>165</v>
      </c>
      <c r="F140" s="193" t="s">
        <v>166</v>
      </c>
      <c r="G140" s="193"/>
      <c r="H140" s="193"/>
      <c r="I140" s="193"/>
      <c r="J140" s="83" t="s">
        <v>150</v>
      </c>
      <c r="K140" s="84">
        <v>1</v>
      </c>
      <c r="L140" s="194"/>
      <c r="M140" s="194"/>
      <c r="N140" s="194">
        <f t="shared" si="4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</v>
      </c>
      <c r="W140" s="87">
        <f t="shared" si="5"/>
        <v>0</v>
      </c>
      <c r="X140" s="87">
        <v>0</v>
      </c>
      <c r="Y140" s="87">
        <f t="shared" si="6"/>
        <v>0</v>
      </c>
      <c r="Z140" s="87">
        <v>0</v>
      </c>
      <c r="AA140" s="88">
        <f t="shared" si="7"/>
        <v>0</v>
      </c>
    </row>
    <row r="141" spans="2:27" s="71" customFormat="1" ht="15" customHeight="1">
      <c r="B141" s="70"/>
      <c r="D141" s="80" t="s">
        <v>55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198" t="e">
        <f>#REF!</f>
        <v>#REF!</v>
      </c>
      <c r="O141" s="199"/>
      <c r="P141" s="199"/>
      <c r="Q141" s="199"/>
      <c r="R141" s="73"/>
      <c r="T141" s="74"/>
      <c r="W141" s="75">
        <f>W142</f>
        <v>0.14805000000000001</v>
      </c>
      <c r="Y141" s="75">
        <f>Y142</f>
        <v>0</v>
      </c>
      <c r="AA141" s="76">
        <f>AA142</f>
        <v>0</v>
      </c>
    </row>
    <row r="142" spans="2:27" s="13" customFormat="1" ht="15" customHeight="1">
      <c r="B142" s="14"/>
      <c r="C142" s="81">
        <v>15</v>
      </c>
      <c r="D142" s="81" t="s">
        <v>83</v>
      </c>
      <c r="E142" s="82" t="s">
        <v>169</v>
      </c>
      <c r="F142" s="193" t="s">
        <v>170</v>
      </c>
      <c r="G142" s="193"/>
      <c r="H142" s="193"/>
      <c r="I142" s="193"/>
      <c r="J142" s="83" t="s">
        <v>150</v>
      </c>
      <c r="K142" s="84">
        <v>0.45</v>
      </c>
      <c r="L142" s="194"/>
      <c r="M142" s="194"/>
      <c r="N142" s="194">
        <f>ROUND(L142*K142,3)</f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0.32900000000000001</v>
      </c>
      <c r="W142" s="87">
        <f>V142*K142</f>
        <v>0.14805000000000001</v>
      </c>
      <c r="X142" s="87">
        <v>0</v>
      </c>
      <c r="Y142" s="87">
        <f>X142*K142</f>
        <v>0</v>
      </c>
      <c r="Z142" s="87">
        <v>0</v>
      </c>
      <c r="AA142" s="88">
        <f>Z142*K142</f>
        <v>0</v>
      </c>
    </row>
    <row r="143" spans="2:27" s="71" customFormat="1" ht="15" customHeight="1">
      <c r="B143" s="70"/>
      <c r="D143" s="72" t="s">
        <v>56</v>
      </c>
      <c r="E143" s="72"/>
      <c r="F143" s="72"/>
      <c r="G143" s="72"/>
      <c r="H143" s="72"/>
      <c r="I143" s="72"/>
      <c r="J143" s="72"/>
      <c r="K143" s="72"/>
      <c r="L143" s="72"/>
      <c r="M143" s="72"/>
      <c r="N143" s="200" t="e">
        <f>#REF!</f>
        <v>#REF!</v>
      </c>
      <c r="O143" s="201"/>
      <c r="P143" s="201"/>
      <c r="Q143" s="201"/>
      <c r="R143" s="73"/>
      <c r="T143" s="74"/>
      <c r="W143" s="75">
        <f>W144+W146+W152+W154+W158</f>
        <v>25.923344</v>
      </c>
      <c r="Y143" s="75">
        <f>Y144+Y146+Y152+Y154+Y158</f>
        <v>0.53090199999999999</v>
      </c>
      <c r="AA143" s="76">
        <f>AA144+AA146+AA152+AA154+AA158</f>
        <v>0</v>
      </c>
    </row>
    <row r="144" spans="2:27" s="71" customFormat="1" ht="15" customHeight="1">
      <c r="B144" s="70"/>
      <c r="D144" s="80" t="s">
        <v>57</v>
      </c>
      <c r="E144" s="80"/>
      <c r="F144" s="80"/>
      <c r="G144" s="80"/>
      <c r="H144" s="80"/>
      <c r="I144" s="80"/>
      <c r="J144" s="80"/>
      <c r="K144" s="80"/>
      <c r="L144" s="80"/>
      <c r="M144" s="80"/>
      <c r="N144" s="191" t="e">
        <f>#REF!</f>
        <v>#REF!</v>
      </c>
      <c r="O144" s="192"/>
      <c r="P144" s="192"/>
      <c r="Q144" s="192"/>
      <c r="R144" s="73"/>
      <c r="T144" s="74"/>
      <c r="W144" s="75">
        <f>W145</f>
        <v>0</v>
      </c>
      <c r="Y144" s="75">
        <f>Y145</f>
        <v>0</v>
      </c>
      <c r="AA144" s="76">
        <f>AA145</f>
        <v>0</v>
      </c>
    </row>
    <row r="145" spans="2:27" s="13" customFormat="1" ht="15" customHeight="1">
      <c r="B145" s="14"/>
      <c r="C145" s="81">
        <v>16</v>
      </c>
      <c r="D145" s="81" t="s">
        <v>83</v>
      </c>
      <c r="E145" s="82" t="s">
        <v>173</v>
      </c>
      <c r="F145" s="193" t="s">
        <v>174</v>
      </c>
      <c r="G145" s="193"/>
      <c r="H145" s="193"/>
      <c r="I145" s="193"/>
      <c r="J145" s="83" t="s">
        <v>109</v>
      </c>
      <c r="K145" s="84">
        <v>3</v>
      </c>
      <c r="L145" s="194"/>
      <c r="M145" s="194"/>
      <c r="N145" s="194">
        <f>ROUND(L145*K145,3)</f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>V145*K145</f>
        <v>0</v>
      </c>
      <c r="X145" s="87">
        <v>0</v>
      </c>
      <c r="Y145" s="87">
        <f>X145*K145</f>
        <v>0</v>
      </c>
      <c r="Z145" s="87">
        <v>0</v>
      </c>
      <c r="AA145" s="88">
        <f>Z145*K145</f>
        <v>0</v>
      </c>
    </row>
    <row r="146" spans="2:27" s="71" customFormat="1" hidden="1">
      <c r="B146" s="7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198"/>
      <c r="O146" s="198"/>
      <c r="P146" s="198"/>
      <c r="Q146" s="198"/>
      <c r="R146" s="73"/>
      <c r="T146" s="74"/>
      <c r="W146" s="75">
        <f>SUM(W147:W151)</f>
        <v>0</v>
      </c>
      <c r="Y146" s="75">
        <f>SUM(Y147:Y151)</f>
        <v>0</v>
      </c>
      <c r="AA146" s="76">
        <f>SUM(AA147:AA151)</f>
        <v>0</v>
      </c>
    </row>
    <row r="147" spans="2:27" s="13" customFormat="1" ht="15" hidden="1" customHeight="1">
      <c r="B147" s="14"/>
      <c r="C147" s="81"/>
      <c r="D147" s="81"/>
      <c r="E147" s="82"/>
      <c r="F147" s="214"/>
      <c r="G147" s="215"/>
      <c r="H147" s="215"/>
      <c r="I147" s="216"/>
      <c r="J147" s="83"/>
      <c r="K147" s="84"/>
      <c r="L147" s="208"/>
      <c r="M147" s="210"/>
      <c r="N147" s="208"/>
      <c r="O147" s="209"/>
      <c r="P147" s="209"/>
      <c r="Q147" s="210"/>
      <c r="R147" s="16"/>
      <c r="T147" s="85" t="s">
        <v>16</v>
      </c>
      <c r="U147" s="86" t="s">
        <v>33</v>
      </c>
      <c r="V147" s="87">
        <v>0.1</v>
      </c>
      <c r="W147" s="87">
        <f>V147*K147</f>
        <v>0</v>
      </c>
      <c r="X147" s="87">
        <v>0</v>
      </c>
      <c r="Y147" s="87">
        <f>X147*K147</f>
        <v>0</v>
      </c>
      <c r="Z147" s="87">
        <v>1E-3</v>
      </c>
      <c r="AA147" s="88">
        <f>Z147*K147</f>
        <v>0</v>
      </c>
    </row>
    <row r="148" spans="2:27" s="13" customFormat="1" hidden="1">
      <c r="B148" s="14"/>
      <c r="C148" s="81"/>
      <c r="D148" s="81"/>
      <c r="E148" s="82"/>
      <c r="F148" s="214"/>
      <c r="G148" s="215"/>
      <c r="H148" s="215"/>
      <c r="I148" s="216"/>
      <c r="J148" s="83"/>
      <c r="K148" s="84"/>
      <c r="L148" s="208"/>
      <c r="M148" s="210"/>
      <c r="N148" s="208"/>
      <c r="O148" s="209"/>
      <c r="P148" s="209"/>
      <c r="Q148" s="210"/>
      <c r="R148" s="16"/>
      <c r="T148" s="85" t="s">
        <v>16</v>
      </c>
      <c r="U148" s="86" t="s">
        <v>33</v>
      </c>
      <c r="V148" s="87">
        <v>0.14399999999999999</v>
      </c>
      <c r="W148" s="87">
        <f>V148*K148</f>
        <v>0</v>
      </c>
      <c r="X148" s="87">
        <v>3.6000000000000002E-4</v>
      </c>
      <c r="Y148" s="87">
        <f>X148*K148</f>
        <v>0</v>
      </c>
      <c r="Z148" s="87">
        <v>0</v>
      </c>
      <c r="AA148" s="88">
        <f>Z148*K148</f>
        <v>0</v>
      </c>
    </row>
    <row r="149" spans="2:27" s="13" customFormat="1" hidden="1">
      <c r="B149" s="14"/>
      <c r="C149" s="91"/>
      <c r="D149" s="91"/>
      <c r="E149" s="92"/>
      <c r="F149" s="217"/>
      <c r="G149" s="218"/>
      <c r="H149" s="218"/>
      <c r="I149" s="219"/>
      <c r="J149" s="93"/>
      <c r="K149" s="94"/>
      <c r="L149" s="211"/>
      <c r="M149" s="213"/>
      <c r="N149" s="211"/>
      <c r="O149" s="212"/>
      <c r="P149" s="212"/>
      <c r="Q149" s="213"/>
      <c r="R149" s="16"/>
      <c r="T149" s="85" t="s">
        <v>16</v>
      </c>
      <c r="U149" s="86" t="s">
        <v>33</v>
      </c>
      <c r="V149" s="87">
        <v>0</v>
      </c>
      <c r="W149" s="87">
        <f>V149*K149</f>
        <v>0</v>
      </c>
      <c r="X149" s="87">
        <v>3.5999999999999999E-3</v>
      </c>
      <c r="Y149" s="87">
        <f>X149*K149</f>
        <v>0</v>
      </c>
      <c r="Z149" s="87">
        <v>0</v>
      </c>
      <c r="AA149" s="88">
        <f>Z149*K149</f>
        <v>0</v>
      </c>
    </row>
    <row r="150" spans="2:27" s="13" customFormat="1" ht="15" hidden="1" customHeight="1">
      <c r="B150" s="14"/>
      <c r="C150" s="81"/>
      <c r="D150" s="81"/>
      <c r="E150" s="82"/>
      <c r="F150" s="214"/>
      <c r="G150" s="215"/>
      <c r="H150" s="215"/>
      <c r="I150" s="216"/>
      <c r="J150" s="83"/>
      <c r="K150" s="84"/>
      <c r="L150" s="208"/>
      <c r="M150" s="210"/>
      <c r="N150" s="208"/>
      <c r="O150" s="209"/>
      <c r="P150" s="209"/>
      <c r="Q150" s="210"/>
      <c r="R150" s="16"/>
      <c r="T150" s="85" t="s">
        <v>16</v>
      </c>
      <c r="U150" s="86" t="s">
        <v>33</v>
      </c>
      <c r="V150" s="87">
        <v>1.9E-2</v>
      </c>
      <c r="W150" s="87">
        <f>V150*K150</f>
        <v>0</v>
      </c>
      <c r="X150" s="87">
        <v>0</v>
      </c>
      <c r="Y150" s="87">
        <f>X150*K150</f>
        <v>0</v>
      </c>
      <c r="Z150" s="87">
        <v>0</v>
      </c>
      <c r="AA150" s="88">
        <f>Z150*K150</f>
        <v>0</v>
      </c>
    </row>
    <row r="151" spans="2:27" s="13" customFormat="1" hidden="1">
      <c r="B151" s="14"/>
      <c r="C151" s="81"/>
      <c r="D151" s="81"/>
      <c r="E151" s="82"/>
      <c r="F151" s="214"/>
      <c r="G151" s="215"/>
      <c r="H151" s="215"/>
      <c r="I151" s="216"/>
      <c r="J151" s="83"/>
      <c r="K151" s="84"/>
      <c r="L151" s="208"/>
      <c r="M151" s="210"/>
      <c r="N151" s="208"/>
      <c r="O151" s="209"/>
      <c r="P151" s="209"/>
      <c r="Q151" s="210"/>
      <c r="R151" s="16"/>
      <c r="T151" s="85" t="s">
        <v>16</v>
      </c>
      <c r="U151" s="86" t="s">
        <v>33</v>
      </c>
      <c r="V151" s="87">
        <v>1.0309999999999999</v>
      </c>
      <c r="W151" s="87">
        <f>V151*K151</f>
        <v>0</v>
      </c>
      <c r="X151" s="87">
        <v>0</v>
      </c>
      <c r="Y151" s="87">
        <f>X151*K151</f>
        <v>0</v>
      </c>
      <c r="Z151" s="87">
        <v>0</v>
      </c>
      <c r="AA151" s="88">
        <f>Z151*K151</f>
        <v>0</v>
      </c>
    </row>
    <row r="152" spans="2:27" s="71" customFormat="1" ht="15" customHeight="1">
      <c r="B152" s="70"/>
      <c r="D152" s="80" t="s">
        <v>59</v>
      </c>
      <c r="E152" s="80"/>
      <c r="F152" s="80"/>
      <c r="G152" s="80"/>
      <c r="H152" s="80"/>
      <c r="I152" s="80"/>
      <c r="J152" s="80"/>
      <c r="K152" s="80"/>
      <c r="L152" s="80"/>
      <c r="M152" s="80"/>
      <c r="N152" s="198" t="e">
        <f>#REF!</f>
        <v>#REF!</v>
      </c>
      <c r="O152" s="199"/>
      <c r="P152" s="199"/>
      <c r="Q152" s="199"/>
      <c r="R152" s="73"/>
      <c r="T152" s="74"/>
      <c r="W152" s="75">
        <f>W153</f>
        <v>3.5724000000000005</v>
      </c>
      <c r="Y152" s="75">
        <f>Y153</f>
        <v>0.14825199999999999</v>
      </c>
      <c r="AA152" s="76">
        <f>AA153</f>
        <v>0</v>
      </c>
    </row>
    <row r="153" spans="2:27" s="13" customFormat="1" ht="15" customHeight="1">
      <c r="B153" s="14"/>
      <c r="C153" s="81">
        <v>17</v>
      </c>
      <c r="D153" s="81" t="s">
        <v>83</v>
      </c>
      <c r="E153" s="82" t="s">
        <v>199</v>
      </c>
      <c r="F153" s="193" t="s">
        <v>200</v>
      </c>
      <c r="G153" s="193"/>
      <c r="H153" s="193"/>
      <c r="I153" s="193"/>
      <c r="J153" s="83" t="s">
        <v>109</v>
      </c>
      <c r="K153" s="84">
        <v>5.2</v>
      </c>
      <c r="L153" s="194"/>
      <c r="M153" s="194"/>
      <c r="N153" s="194">
        <f>ROUND(L153*K153,3)</f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0.68700000000000006</v>
      </c>
      <c r="W153" s="87">
        <f>V153*K153</f>
        <v>3.5724000000000005</v>
      </c>
      <c r="X153" s="87">
        <v>2.8510000000000001E-2</v>
      </c>
      <c r="Y153" s="87">
        <f>X153*K153</f>
        <v>0.14825199999999999</v>
      </c>
      <c r="Z153" s="87">
        <v>0</v>
      </c>
      <c r="AA153" s="88">
        <f>Z153*K153</f>
        <v>0</v>
      </c>
    </row>
    <row r="154" spans="2:27" s="71" customFormat="1" ht="15" customHeight="1">
      <c r="B154" s="70"/>
      <c r="D154" s="80" t="s">
        <v>60</v>
      </c>
      <c r="E154" s="80"/>
      <c r="F154" s="80"/>
      <c r="G154" s="80"/>
      <c r="H154" s="80"/>
      <c r="I154" s="80"/>
      <c r="J154" s="80"/>
      <c r="K154" s="80"/>
      <c r="L154" s="80"/>
      <c r="M154" s="80"/>
      <c r="N154" s="198" t="e">
        <f>#REF!</f>
        <v>#REF!</v>
      </c>
      <c r="O154" s="199"/>
      <c r="P154" s="199"/>
      <c r="Q154" s="199"/>
      <c r="R154" s="73"/>
      <c r="T154" s="74"/>
      <c r="W154" s="75">
        <f>SUM(W155:W157)</f>
        <v>17.960144</v>
      </c>
      <c r="Y154" s="75">
        <f>SUM(Y155:Y157)</f>
        <v>0.36465000000000003</v>
      </c>
      <c r="AA154" s="76">
        <f>SUM(AA155:AA157)</f>
        <v>0</v>
      </c>
    </row>
    <row r="155" spans="2:27" s="13" customFormat="1" ht="15" customHeight="1">
      <c r="B155" s="14"/>
      <c r="C155" s="81">
        <v>18</v>
      </c>
      <c r="D155" s="81" t="s">
        <v>83</v>
      </c>
      <c r="E155" s="82" t="s">
        <v>203</v>
      </c>
      <c r="F155" s="193" t="s">
        <v>204</v>
      </c>
      <c r="G155" s="193"/>
      <c r="H155" s="193"/>
      <c r="I155" s="193"/>
      <c r="J155" s="83" t="s">
        <v>109</v>
      </c>
      <c r="K155" s="84">
        <v>17</v>
      </c>
      <c r="L155" s="194"/>
      <c r="M155" s="194"/>
      <c r="N155" s="194">
        <f>ROUND(L155*K155,3)</f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1.012</v>
      </c>
      <c r="W155" s="87">
        <f>V155*K155</f>
        <v>17.204000000000001</v>
      </c>
      <c r="X155" s="87">
        <v>2.9499999999999999E-3</v>
      </c>
      <c r="Y155" s="87">
        <f>X155*K155</f>
        <v>5.015E-2</v>
      </c>
      <c r="Z155" s="87">
        <v>0</v>
      </c>
      <c r="AA155" s="88">
        <f>Z155*K155</f>
        <v>0</v>
      </c>
    </row>
    <row r="156" spans="2:27" s="13" customFormat="1" ht="15" customHeight="1">
      <c r="B156" s="14"/>
      <c r="C156" s="91">
        <v>19</v>
      </c>
      <c r="D156" s="91" t="s">
        <v>185</v>
      </c>
      <c r="E156" s="92" t="s">
        <v>207</v>
      </c>
      <c r="F156" s="202" t="s">
        <v>208</v>
      </c>
      <c r="G156" s="202"/>
      <c r="H156" s="202"/>
      <c r="I156" s="202"/>
      <c r="J156" s="93" t="s">
        <v>109</v>
      </c>
      <c r="K156" s="94">
        <v>17</v>
      </c>
      <c r="L156" s="203"/>
      <c r="M156" s="203"/>
      <c r="N156" s="203">
        <f>ROUND(L156*K156,3)</f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0</v>
      </c>
      <c r="W156" s="87">
        <f>V156*K156</f>
        <v>0</v>
      </c>
      <c r="X156" s="87">
        <v>1.8499999999999999E-2</v>
      </c>
      <c r="Y156" s="87">
        <f>X156*K156</f>
        <v>0.3145</v>
      </c>
      <c r="Z156" s="87">
        <v>0</v>
      </c>
      <c r="AA156" s="88">
        <f>Z156*K156</f>
        <v>0</v>
      </c>
    </row>
    <row r="157" spans="2:27" s="13" customFormat="1">
      <c r="B157" s="14"/>
      <c r="C157" s="81">
        <v>20</v>
      </c>
      <c r="D157" s="81" t="s">
        <v>83</v>
      </c>
      <c r="E157" s="82" t="s">
        <v>211</v>
      </c>
      <c r="F157" s="193" t="s">
        <v>212</v>
      </c>
      <c r="G157" s="193"/>
      <c r="H157" s="193"/>
      <c r="I157" s="193"/>
      <c r="J157" s="83" t="s">
        <v>150</v>
      </c>
      <c r="K157" s="84">
        <v>0.47199999999999998</v>
      </c>
      <c r="L157" s="194"/>
      <c r="M157" s="194"/>
      <c r="N157" s="194">
        <f>ROUND(L157*K157,3)</f>
        <v>0</v>
      </c>
      <c r="O157" s="194"/>
      <c r="P157" s="194"/>
      <c r="Q157" s="194"/>
      <c r="R157" s="16"/>
      <c r="T157" s="85" t="s">
        <v>16</v>
      </c>
      <c r="U157" s="86" t="s">
        <v>33</v>
      </c>
      <c r="V157" s="87">
        <v>1.6020000000000001</v>
      </c>
      <c r="W157" s="87">
        <f>V157*K157</f>
        <v>0.75614400000000004</v>
      </c>
      <c r="X157" s="87">
        <v>0</v>
      </c>
      <c r="Y157" s="87">
        <f>X157*K157</f>
        <v>0</v>
      </c>
      <c r="Z157" s="87">
        <v>0</v>
      </c>
      <c r="AA157" s="88">
        <f>Z157*K157</f>
        <v>0</v>
      </c>
    </row>
    <row r="158" spans="2:27" s="71" customFormat="1" ht="15" customHeight="1">
      <c r="B158" s="70"/>
      <c r="D158" s="80" t="s">
        <v>61</v>
      </c>
      <c r="E158" s="80"/>
      <c r="F158" s="80"/>
      <c r="G158" s="80"/>
      <c r="H158" s="80"/>
      <c r="I158" s="80"/>
      <c r="J158" s="80"/>
      <c r="K158" s="80"/>
      <c r="L158" s="80"/>
      <c r="M158" s="80"/>
      <c r="N158" s="198" t="e">
        <f>#REF!</f>
        <v>#REF!</v>
      </c>
      <c r="O158" s="199"/>
      <c r="P158" s="199"/>
      <c r="Q158" s="199"/>
      <c r="R158" s="73"/>
      <c r="T158" s="74"/>
      <c r="W158" s="75">
        <f>SUM(W159:W160)</f>
        <v>4.3907999999999996</v>
      </c>
      <c r="Y158" s="75">
        <f>SUM(Y159:Y160)</f>
        <v>1.8000000000000002E-2</v>
      </c>
      <c r="AA158" s="76">
        <f>SUM(AA159:AA160)</f>
        <v>0</v>
      </c>
    </row>
    <row r="159" spans="2:27" s="13" customFormat="1">
      <c r="B159" s="14"/>
      <c r="C159" s="81">
        <v>21</v>
      </c>
      <c r="D159" s="81" t="s">
        <v>83</v>
      </c>
      <c r="E159" s="82" t="s">
        <v>214</v>
      </c>
      <c r="F159" s="193" t="s">
        <v>215</v>
      </c>
      <c r="G159" s="193"/>
      <c r="H159" s="193"/>
      <c r="I159" s="193"/>
      <c r="J159" s="83" t="s">
        <v>109</v>
      </c>
      <c r="K159" s="84">
        <v>60</v>
      </c>
      <c r="L159" s="194"/>
      <c r="M159" s="194"/>
      <c r="N159" s="194">
        <f>ROUND(L159*K159,3)</f>
        <v>0</v>
      </c>
      <c r="O159" s="194"/>
      <c r="P159" s="194"/>
      <c r="Q159" s="194"/>
      <c r="R159" s="16"/>
      <c r="T159" s="85" t="s">
        <v>16</v>
      </c>
      <c r="U159" s="86" t="s">
        <v>33</v>
      </c>
      <c r="V159" s="87">
        <v>3.0179999999999998E-2</v>
      </c>
      <c r="W159" s="87">
        <f>V159*K159</f>
        <v>1.8108</v>
      </c>
      <c r="X159" s="87">
        <v>1E-4</v>
      </c>
      <c r="Y159" s="87">
        <f>X159*K159</f>
        <v>6.0000000000000001E-3</v>
      </c>
      <c r="Z159" s="87">
        <v>0</v>
      </c>
      <c r="AA159" s="88">
        <f>Z159*K159</f>
        <v>0</v>
      </c>
    </row>
    <row r="160" spans="2:27" s="13" customFormat="1" ht="15" customHeight="1">
      <c r="B160" s="14"/>
      <c r="C160" s="81">
        <v>22</v>
      </c>
      <c r="D160" s="81" t="s">
        <v>83</v>
      </c>
      <c r="E160" s="82" t="s">
        <v>218</v>
      </c>
      <c r="F160" s="193" t="s">
        <v>219</v>
      </c>
      <c r="G160" s="193"/>
      <c r="H160" s="193"/>
      <c r="I160" s="193"/>
      <c r="J160" s="83" t="s">
        <v>109</v>
      </c>
      <c r="K160" s="84">
        <v>60</v>
      </c>
      <c r="L160" s="194"/>
      <c r="M160" s="194"/>
      <c r="N160" s="194">
        <f>ROUND(L160*K160,3)</f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4.2999999999999997E-2</v>
      </c>
      <c r="W160" s="87">
        <f>V160*K160</f>
        <v>2.5799999999999996</v>
      </c>
      <c r="X160" s="87">
        <v>2.0000000000000001E-4</v>
      </c>
      <c r="Y160" s="87">
        <f>X160*K160</f>
        <v>1.2E-2</v>
      </c>
      <c r="Z160" s="87">
        <v>0</v>
      </c>
      <c r="AA160" s="88">
        <f>Z160*K160</f>
        <v>0</v>
      </c>
    </row>
    <row r="161" spans="2:27" s="71" customFormat="1" ht="15" customHeight="1">
      <c r="B161" s="70"/>
      <c r="D161" s="72" t="s">
        <v>62</v>
      </c>
      <c r="E161" s="72"/>
      <c r="F161" s="72"/>
      <c r="G161" s="72"/>
      <c r="H161" s="72"/>
      <c r="I161" s="72"/>
      <c r="J161" s="72"/>
      <c r="K161" s="72"/>
      <c r="L161" s="72"/>
      <c r="M161" s="72"/>
      <c r="N161" s="204" t="e">
        <f>#REF!</f>
        <v>#REF!</v>
      </c>
      <c r="O161" s="205"/>
      <c r="P161" s="205"/>
      <c r="Q161" s="205"/>
      <c r="R161" s="73"/>
      <c r="T161" s="74"/>
      <c r="W161" s="75">
        <f>SUM(W162:W163)</f>
        <v>0</v>
      </c>
      <c r="Y161" s="75">
        <f>SUM(Y162:Y163)</f>
        <v>0</v>
      </c>
      <c r="AA161" s="76">
        <f>SUM(AA162:AA163)</f>
        <v>0</v>
      </c>
    </row>
    <row r="162" spans="2:27" s="13" customFormat="1" ht="15" customHeight="1">
      <c r="B162" s="14"/>
      <c r="C162" s="81">
        <v>23</v>
      </c>
      <c r="D162" s="81" t="s">
        <v>83</v>
      </c>
      <c r="E162" s="82" t="s">
        <v>222</v>
      </c>
      <c r="F162" s="193" t="s">
        <v>223</v>
      </c>
      <c r="G162" s="193"/>
      <c r="H162" s="193"/>
      <c r="I162" s="193"/>
      <c r="J162" s="83" t="s">
        <v>92</v>
      </c>
      <c r="K162" s="84">
        <v>18.2</v>
      </c>
      <c r="L162" s="194"/>
      <c r="M162" s="194"/>
      <c r="N162" s="194">
        <f>ROUND(L162*K162,3)</f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0</v>
      </c>
      <c r="W162" s="87">
        <f>V162*K162</f>
        <v>0</v>
      </c>
      <c r="X162" s="87">
        <v>0</v>
      </c>
      <c r="Y162" s="87">
        <f>X162*K162</f>
        <v>0</v>
      </c>
      <c r="Z162" s="87">
        <v>0</v>
      </c>
      <c r="AA162" s="88">
        <f>Z162*K162</f>
        <v>0</v>
      </c>
    </row>
    <row r="163" spans="2:27" s="13" customFormat="1" hidden="1">
      <c r="B163" s="14"/>
      <c r="C163" s="81" t="s">
        <v>226</v>
      </c>
      <c r="D163" s="81" t="s">
        <v>83</v>
      </c>
      <c r="E163" s="82" t="s">
        <v>227</v>
      </c>
      <c r="F163" s="193" t="s">
        <v>228</v>
      </c>
      <c r="G163" s="193"/>
      <c r="H163" s="193"/>
      <c r="I163" s="193"/>
      <c r="J163" s="83" t="s">
        <v>86</v>
      </c>
      <c r="K163" s="84">
        <v>0</v>
      </c>
      <c r="L163" s="194"/>
      <c r="M163" s="194"/>
      <c r="N163" s="194">
        <f>ROUND(L163*K163,3)</f>
        <v>0</v>
      </c>
      <c r="O163" s="194"/>
      <c r="P163" s="194"/>
      <c r="Q163" s="194"/>
      <c r="R163" s="16"/>
      <c r="T163" s="85" t="s">
        <v>16</v>
      </c>
      <c r="U163" s="95" t="s">
        <v>33</v>
      </c>
      <c r="V163" s="96">
        <v>0</v>
      </c>
      <c r="W163" s="96">
        <f>V163*K163</f>
        <v>0</v>
      </c>
      <c r="X163" s="96">
        <v>0</v>
      </c>
      <c r="Y163" s="96">
        <f>X163*K163</f>
        <v>0</v>
      </c>
      <c r="Z163" s="96">
        <v>0</v>
      </c>
      <c r="AA163" s="97">
        <f>Z163*K163</f>
        <v>0</v>
      </c>
    </row>
    <row r="164" spans="2:27" s="13" customFormat="1" ht="15" customHeight="1">
      <c r="B164" s="38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/>
    </row>
    <row r="165" spans="2:27" ht="15" customHeight="1"/>
    <row r="167" spans="2:27" ht="15" customHeight="1"/>
    <row r="168" spans="2:27" ht="15" customHeight="1"/>
  </sheetData>
  <mergeCells count="165">
    <mergeCell ref="O9:P9"/>
    <mergeCell ref="O11:P11"/>
    <mergeCell ref="O12:P12"/>
    <mergeCell ref="O14:P14"/>
    <mergeCell ref="O15:P15"/>
    <mergeCell ref="O17:P17"/>
    <mergeCell ref="H1:K1"/>
    <mergeCell ref="C2:Q2"/>
    <mergeCell ref="S2:AC2"/>
    <mergeCell ref="C4:Q4"/>
    <mergeCell ref="F6:P6"/>
    <mergeCell ref="F7:P7"/>
    <mergeCell ref="M30:P30"/>
    <mergeCell ref="H32:J32"/>
    <mergeCell ref="M32:P32"/>
    <mergeCell ref="H33:J33"/>
    <mergeCell ref="M33:P33"/>
    <mergeCell ref="H34:J34"/>
    <mergeCell ref="M34:P34"/>
    <mergeCell ref="O18:P18"/>
    <mergeCell ref="O20:P20"/>
    <mergeCell ref="O21:P21"/>
    <mergeCell ref="E24:L24"/>
    <mergeCell ref="M27:P27"/>
    <mergeCell ref="M28:P28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M115:P115"/>
    <mergeCell ref="M117:Q117"/>
    <mergeCell ref="M118:Q118"/>
    <mergeCell ref="F120:I120"/>
    <mergeCell ref="L120:M120"/>
    <mergeCell ref="N120:Q120"/>
    <mergeCell ref="N100:Q100"/>
    <mergeCell ref="N102:Q102"/>
    <mergeCell ref="L104:Q104"/>
    <mergeCell ref="C110:Q110"/>
    <mergeCell ref="F112:P112"/>
    <mergeCell ref="F113:P113"/>
    <mergeCell ref="N125:Q125"/>
    <mergeCell ref="F126:I126"/>
    <mergeCell ref="L126:M126"/>
    <mergeCell ref="N126:Q126"/>
    <mergeCell ref="F127:I127"/>
    <mergeCell ref="L127:M127"/>
    <mergeCell ref="N127:Q127"/>
    <mergeCell ref="N121:Q121"/>
    <mergeCell ref="N122:Q122"/>
    <mergeCell ref="N123:Q123"/>
    <mergeCell ref="F124:I124"/>
    <mergeCell ref="L124:M124"/>
    <mergeCell ref="N124:Q124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N134:Q134"/>
    <mergeCell ref="F135:I135"/>
    <mergeCell ref="L135:M135"/>
    <mergeCell ref="N135:Q135"/>
    <mergeCell ref="F136:I136"/>
    <mergeCell ref="L136:M136"/>
    <mergeCell ref="N136:Q136"/>
    <mergeCell ref="N132:Q132"/>
    <mergeCell ref="F133:I133"/>
    <mergeCell ref="L133:M133"/>
    <mergeCell ref="N133:Q133"/>
    <mergeCell ref="F134:I134"/>
    <mergeCell ref="L134:M134"/>
    <mergeCell ref="N139:Q139"/>
    <mergeCell ref="F140:I140"/>
    <mergeCell ref="L140:M140"/>
    <mergeCell ref="N140:Q140"/>
    <mergeCell ref="F137:I137"/>
    <mergeCell ref="L137:M137"/>
    <mergeCell ref="N137:Q137"/>
    <mergeCell ref="F138:I138"/>
    <mergeCell ref="L138:M138"/>
    <mergeCell ref="N138:Q138"/>
    <mergeCell ref="F139:I139"/>
    <mergeCell ref="L139:M139"/>
    <mergeCell ref="N145:Q145"/>
    <mergeCell ref="N146:Q146"/>
    <mergeCell ref="F147:I147"/>
    <mergeCell ref="L147:M147"/>
    <mergeCell ref="N147:Q147"/>
    <mergeCell ref="N143:Q143"/>
    <mergeCell ref="N144:Q144"/>
    <mergeCell ref="N141:Q141"/>
    <mergeCell ref="F142:I142"/>
    <mergeCell ref="L142:M142"/>
    <mergeCell ref="N142:Q142"/>
    <mergeCell ref="F145:I145"/>
    <mergeCell ref="L145:M145"/>
    <mergeCell ref="N152:Q152"/>
    <mergeCell ref="F153:I153"/>
    <mergeCell ref="L153:M153"/>
    <mergeCell ref="N153:Q153"/>
    <mergeCell ref="N148:Q148"/>
    <mergeCell ref="N149:Q149"/>
    <mergeCell ref="F150:I150"/>
    <mergeCell ref="L150:M150"/>
    <mergeCell ref="N150:Q150"/>
    <mergeCell ref="N151:Q151"/>
    <mergeCell ref="L151:M151"/>
    <mergeCell ref="F148:I148"/>
    <mergeCell ref="L148:M148"/>
    <mergeCell ref="F149:I149"/>
    <mergeCell ref="L149:M149"/>
    <mergeCell ref="F151:I151"/>
    <mergeCell ref="N156:Q156"/>
    <mergeCell ref="N157:Q157"/>
    <mergeCell ref="N158:Q158"/>
    <mergeCell ref="F157:I157"/>
    <mergeCell ref="L157:M157"/>
    <mergeCell ref="N154:Q154"/>
    <mergeCell ref="F155:I155"/>
    <mergeCell ref="L155:M155"/>
    <mergeCell ref="N155:Q155"/>
    <mergeCell ref="F156:I156"/>
    <mergeCell ref="L156:M156"/>
    <mergeCell ref="N162:Q162"/>
    <mergeCell ref="N163:Q163"/>
    <mergeCell ref="F163:I163"/>
    <mergeCell ref="L163:M163"/>
    <mergeCell ref="N159:Q159"/>
    <mergeCell ref="F160:I160"/>
    <mergeCell ref="L160:M160"/>
    <mergeCell ref="N160:Q160"/>
    <mergeCell ref="N161:Q161"/>
    <mergeCell ref="F159:I159"/>
    <mergeCell ref="L159:M159"/>
    <mergeCell ref="F162:I162"/>
    <mergeCell ref="L162:M162"/>
  </mergeCell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11811023622047245" right="0.15748031496062992" top="0.23622047244094491" bottom="0.35433070866141736" header="0.31496062992125984" footer="0.31496062992125984"/>
  <pageSetup paperSize="9" scale="9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AP196"/>
  <sheetViews>
    <sheetView workbookViewId="0">
      <selection activeCell="F7" sqref="F7:P7"/>
    </sheetView>
  </sheetViews>
  <sheetFormatPr defaultRowHeight="15"/>
  <cols>
    <col min="1" max="1" width="6.85546875" customWidth="1"/>
    <col min="2" max="2" width="1.28515625" customWidth="1"/>
    <col min="3" max="3" width="3.5703125" customWidth="1"/>
    <col min="4" max="4" width="3.7109375" customWidth="1"/>
    <col min="5" max="5" width="11.28515625" customWidth="1"/>
    <col min="6" max="6" width="11.85546875" customWidth="1"/>
    <col min="7" max="8" width="7.140625" customWidth="1"/>
    <col min="9" max="9" width="8.140625" customWidth="1"/>
    <col min="10" max="10" width="4.42578125" customWidth="1"/>
    <col min="11" max="11" width="9" customWidth="1"/>
    <col min="12" max="12" width="6.85546875" customWidth="1"/>
    <col min="13" max="13" width="6" customWidth="1"/>
    <col min="14" max="14" width="5.85546875" customWidth="1"/>
    <col min="15" max="15" width="1.7109375" customWidth="1"/>
    <col min="16" max="16" width="7" customWidth="1"/>
    <col min="17" max="17" width="3.5703125" customWidth="1"/>
    <col min="18" max="18" width="0.710937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42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6.950000000000003" customHeight="1">
      <c r="C2" s="133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42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42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</row>
    <row r="5" spans="1:42" ht="6.95" customHeight="1">
      <c r="B5" s="9"/>
      <c r="R5" s="10"/>
    </row>
    <row r="6" spans="1:42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42" s="13" customFormat="1" ht="32.85" customHeight="1">
      <c r="B7" s="14"/>
      <c r="D7" s="15" t="s">
        <v>14</v>
      </c>
      <c r="F7" s="170" t="s">
        <v>473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42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42" s="13" customFormat="1" ht="14.45" customHeight="1">
      <c r="B9" s="14"/>
      <c r="D9" s="12" t="s">
        <v>18</v>
      </c>
      <c r="F9" s="17" t="s">
        <v>470</v>
      </c>
      <c r="M9" s="12" t="s">
        <v>19</v>
      </c>
      <c r="O9" s="149"/>
      <c r="P9" s="149"/>
      <c r="Q9" s="149"/>
      <c r="R9" s="16"/>
    </row>
    <row r="10" spans="1:42" s="13" customFormat="1" ht="10.9" customHeight="1">
      <c r="B10" s="14"/>
      <c r="R10" s="16"/>
    </row>
    <row r="11" spans="1:42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42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42" s="13" customFormat="1" ht="6.95" customHeight="1">
      <c r="B13" s="14"/>
      <c r="R13" s="16"/>
    </row>
    <row r="14" spans="1:42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42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42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tr">
        <f>IF('[1]Rekapitulácia stavby'!AN16="","",'[1]Rekapitulácia stavby'!AN16)</f>
        <v/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tr">
        <f>IF('[1]Rekapitulácia stavby'!AN17="","",'[1]Rekapitulácia stavby'!AN17)</f>
        <v/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tr">
        <f>IF('[1]Rekapitulácia stavby'!AN19="","",'[1]Rekapitulácia stavby'!AN19)</f>
        <v/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tr">
        <f>IF('[1]Rekapitulácia stavby'!AN20="","",'[1]Rekapitulácia stavby'!AN20)</f>
        <v/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 t="e">
        <f>N88</f>
        <v>#REF!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N94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 t="e">
        <f>ROUND(M27+M28,2)</f>
        <v>#REF!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 t="e">
        <f>M27</f>
        <v>#REF!</v>
      </c>
      <c r="I32" s="171"/>
      <c r="J32" s="171"/>
      <c r="M32" s="172" t="e">
        <f>H32*0.2</f>
        <v>#REF!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 t="e">
        <f>ROUND((SUM(#REF!)+SUM(#REF!)), 2)</f>
        <v>#REF!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 t="e">
        <f>ROUND((SUM(#REF!)+SUM(#REF!)), 2)</f>
        <v>#REF!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 t="e">
        <f>ROUND((SUM(#REF!)+SUM(#REF!)), 2)</f>
        <v>#REF!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 t="e">
        <f>SUM(M30:M36)</f>
        <v>#REF!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 hidden="1">
      <c r="B40" s="14"/>
      <c r="R40" s="16"/>
    </row>
    <row r="41" spans="2:18" hidden="1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 hidden="1">
      <c r="B46" s="9"/>
      <c r="R46" s="10"/>
    </row>
    <row r="47" spans="2:18" hidden="1">
      <c r="B47" s="9"/>
      <c r="R47" s="10"/>
    </row>
    <row r="48" spans="2:18" hidden="1">
      <c r="B48" s="9"/>
      <c r="R48" s="10"/>
    </row>
    <row r="49" spans="2:18" hidden="1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 hidden="1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 hidden="1">
      <c r="B56" s="9"/>
      <c r="D56" s="32"/>
      <c r="H56" s="33"/>
      <c r="J56" s="32"/>
      <c r="P56" s="33"/>
      <c r="R56" s="10"/>
    </row>
    <row r="57" spans="2:18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>
      <c r="B62" s="9"/>
      <c r="D62" s="32"/>
      <c r="H62" s="33"/>
      <c r="J62" s="32"/>
      <c r="P62" s="33"/>
      <c r="R62" s="10"/>
    </row>
    <row r="63" spans="2:18" hidden="1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 hidden="1">
      <c r="B66" s="9"/>
      <c r="D66" s="32"/>
      <c r="H66" s="33"/>
      <c r="J66" s="32"/>
      <c r="P66" s="33"/>
      <c r="R66" s="10"/>
    </row>
    <row r="67" spans="2:18" hidden="1">
      <c r="B67" s="9"/>
      <c r="D67" s="32"/>
      <c r="H67" s="33"/>
      <c r="J67" s="32"/>
      <c r="P67" s="33"/>
      <c r="R67" s="10"/>
    </row>
    <row r="68" spans="2:18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 ht="15" customHeight="1">
      <c r="B78" s="14"/>
      <c r="C78" s="12" t="s">
        <v>13</v>
      </c>
      <c r="F78" s="168" t="str">
        <f>F6</f>
        <v>Modernizácia odborných učební ZŠ Kamenín</v>
      </c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R78" s="16"/>
    </row>
    <row r="79" spans="2:18" s="13" customFormat="1" ht="18" customHeight="1">
      <c r="B79" s="14"/>
      <c r="C79" s="44" t="s">
        <v>14</v>
      </c>
      <c r="F79" s="182" t="str">
        <f>F7</f>
        <v>Biologická učebňa - elektroinštalácia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21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/>
      <c r="N81" s="140"/>
      <c r="O81" s="140"/>
      <c r="P81" s="140"/>
      <c r="R81" s="16"/>
    </row>
    <row r="82" spans="2:21" s="13" customFormat="1">
      <c r="B82" s="14"/>
      <c r="R82" s="16"/>
    </row>
    <row r="83" spans="2:21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21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21" s="13" customFormat="1">
      <c r="B85" s="14"/>
      <c r="R85" s="16"/>
    </row>
    <row r="86" spans="2:21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21" s="13" customFormat="1">
      <c r="B87" s="14"/>
      <c r="R87" s="16"/>
    </row>
    <row r="88" spans="2:21" s="13" customFormat="1" ht="18">
      <c r="B88" s="14"/>
      <c r="C88" s="45" t="s">
        <v>49</v>
      </c>
      <c r="N88" s="176" t="e">
        <f>N113</f>
        <v>#REF!</v>
      </c>
      <c r="O88" s="177"/>
      <c r="P88" s="177"/>
      <c r="Q88" s="177"/>
      <c r="R88" s="16"/>
    </row>
    <row r="89" spans="2:21" s="47" customFormat="1" ht="18">
      <c r="B89" s="46"/>
      <c r="D89" s="48" t="s">
        <v>258</v>
      </c>
      <c r="N89" s="178" t="e">
        <f>N114</f>
        <v>#REF!</v>
      </c>
      <c r="O89" s="179"/>
      <c r="P89" s="179"/>
      <c r="Q89" s="179"/>
      <c r="R89" s="49"/>
    </row>
    <row r="90" spans="2:21" s="51" customFormat="1">
      <c r="B90" s="50"/>
      <c r="D90" s="52" t="s">
        <v>259</v>
      </c>
      <c r="N90" s="180" t="e">
        <f>N115</f>
        <v>#REF!</v>
      </c>
      <c r="O90" s="181"/>
      <c r="P90" s="181"/>
      <c r="Q90" s="181"/>
      <c r="R90" s="53"/>
    </row>
    <row r="91" spans="2:21" s="51" customFormat="1">
      <c r="B91" s="50"/>
      <c r="D91" s="52" t="s">
        <v>260</v>
      </c>
      <c r="N91" s="180" t="e">
        <f>N176</f>
        <v>#REF!</v>
      </c>
      <c r="O91" s="181"/>
      <c r="P91" s="181"/>
      <c r="Q91" s="181"/>
      <c r="R91" s="53"/>
    </row>
    <row r="92" spans="2:21" s="47" customFormat="1" ht="18">
      <c r="B92" s="46"/>
      <c r="D92" s="48" t="s">
        <v>62</v>
      </c>
      <c r="N92" s="178" t="e">
        <f>N192</f>
        <v>#REF!</v>
      </c>
      <c r="O92" s="179"/>
      <c r="P92" s="179"/>
      <c r="Q92" s="179"/>
      <c r="R92" s="49"/>
    </row>
    <row r="93" spans="2:21" s="13" customFormat="1">
      <c r="B93" s="14"/>
      <c r="R93" s="16"/>
    </row>
    <row r="94" spans="2:21" s="13" customFormat="1" ht="18">
      <c r="B94" s="14"/>
      <c r="C94" s="45" t="s">
        <v>63</v>
      </c>
      <c r="N94" s="177">
        <v>0</v>
      </c>
      <c r="O94" s="185"/>
      <c r="P94" s="185"/>
      <c r="Q94" s="185"/>
      <c r="R94" s="16"/>
      <c r="T94" s="54"/>
      <c r="U94" s="55" t="s">
        <v>30</v>
      </c>
    </row>
    <row r="95" spans="2:21" s="13" customFormat="1">
      <c r="B95" s="14"/>
      <c r="R95" s="16"/>
    </row>
    <row r="96" spans="2:21" s="13" customFormat="1" ht="18">
      <c r="B96" s="14"/>
      <c r="C96" s="56" t="s">
        <v>64</v>
      </c>
      <c r="D96" s="25"/>
      <c r="E96" s="25"/>
      <c r="F96" s="25"/>
      <c r="G96" s="25"/>
      <c r="H96" s="25"/>
      <c r="I96" s="25"/>
      <c r="J96" s="25"/>
      <c r="K96" s="25"/>
      <c r="L96" s="186" t="e">
        <f>ROUND(SUM(N88+N94),2)</f>
        <v>#REF!</v>
      </c>
      <c r="M96" s="186"/>
      <c r="N96" s="186"/>
      <c r="O96" s="186"/>
      <c r="P96" s="186"/>
      <c r="Q96" s="186"/>
      <c r="R96" s="16"/>
    </row>
    <row r="97" spans="2:27" s="13" customForma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40"/>
    </row>
    <row r="101" spans="2:27" s="13" customForma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3"/>
    </row>
    <row r="102" spans="2:27" s="13" customFormat="1" ht="21">
      <c r="B102" s="14"/>
      <c r="C102" s="137" t="s">
        <v>65</v>
      </c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6"/>
    </row>
    <row r="103" spans="2:27" s="13" customFormat="1">
      <c r="B103" s="14"/>
      <c r="R103" s="16"/>
    </row>
    <row r="104" spans="2:27" s="13" customFormat="1" ht="15" customHeight="1">
      <c r="B104" s="14"/>
      <c r="C104" s="12" t="s">
        <v>13</v>
      </c>
      <c r="F104" s="168" t="str">
        <f>F6</f>
        <v>Modernizácia odborných učební ZŠ Kamenín</v>
      </c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R104" s="16"/>
    </row>
    <row r="105" spans="2:27" s="13" customFormat="1" ht="18" customHeight="1">
      <c r="B105" s="14"/>
      <c r="C105" s="44" t="s">
        <v>14</v>
      </c>
      <c r="F105" s="182" t="str">
        <f>F7</f>
        <v>Biologická učebňa - elektroinštalácia</v>
      </c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R105" s="16"/>
    </row>
    <row r="106" spans="2:27" s="13" customFormat="1">
      <c r="B106" s="14"/>
      <c r="R106" s="16"/>
    </row>
    <row r="107" spans="2:27" s="13" customFormat="1">
      <c r="B107" s="14"/>
      <c r="C107" s="12" t="s">
        <v>18</v>
      </c>
      <c r="F107" s="17" t="str">
        <f>F9</f>
        <v>Kamenín</v>
      </c>
      <c r="K107" s="12" t="s">
        <v>19</v>
      </c>
      <c r="M107" s="140"/>
      <c r="N107" s="140"/>
      <c r="O107" s="140"/>
      <c r="P107" s="140"/>
      <c r="R107" s="16"/>
    </row>
    <row r="108" spans="2:27" s="13" customFormat="1">
      <c r="B108" s="14"/>
      <c r="R108" s="16"/>
    </row>
    <row r="109" spans="2:27" s="13" customFormat="1">
      <c r="B109" s="14"/>
      <c r="C109" s="12" t="s">
        <v>20</v>
      </c>
      <c r="F109" s="17" t="str">
        <f>E12</f>
        <v>Obec Kamenín</v>
      </c>
      <c r="K109" s="12" t="s">
        <v>24</v>
      </c>
      <c r="M109" s="139" t="str">
        <f>E18</f>
        <v>Ing. Ladislav Bréda</v>
      </c>
      <c r="N109" s="139"/>
      <c r="O109" s="139"/>
      <c r="P109" s="139"/>
      <c r="Q109" s="139"/>
      <c r="R109" s="16"/>
    </row>
    <row r="110" spans="2:27" s="13" customFormat="1">
      <c r="B110" s="14"/>
      <c r="C110" s="12" t="s">
        <v>23</v>
      </c>
      <c r="F110" s="17" t="str">
        <f>IF(E15="","",E15)</f>
        <v xml:space="preserve"> </v>
      </c>
      <c r="K110" s="12" t="s">
        <v>25</v>
      </c>
      <c r="M110" s="139" t="str">
        <f>E21</f>
        <v>Ing. Ladislav Bréda</v>
      </c>
      <c r="N110" s="139"/>
      <c r="O110" s="139"/>
      <c r="P110" s="139"/>
      <c r="Q110" s="139"/>
      <c r="R110" s="16"/>
    </row>
    <row r="111" spans="2:27" s="13" customFormat="1">
      <c r="B111" s="14"/>
      <c r="R111" s="16"/>
    </row>
    <row r="112" spans="2:27" s="61" customFormat="1" ht="45" customHeight="1">
      <c r="B112" s="57"/>
      <c r="C112" s="58" t="s">
        <v>66</v>
      </c>
      <c r="D112" s="59" t="s">
        <v>67</v>
      </c>
      <c r="E112" s="59" t="s">
        <v>68</v>
      </c>
      <c r="F112" s="195" t="s">
        <v>69</v>
      </c>
      <c r="G112" s="195"/>
      <c r="H112" s="195"/>
      <c r="I112" s="195"/>
      <c r="J112" s="59" t="s">
        <v>70</v>
      </c>
      <c r="K112" s="59" t="s">
        <v>71</v>
      </c>
      <c r="L112" s="196" t="s">
        <v>72</v>
      </c>
      <c r="M112" s="196"/>
      <c r="N112" s="195" t="s">
        <v>48</v>
      </c>
      <c r="O112" s="195"/>
      <c r="P112" s="195"/>
      <c r="Q112" s="197"/>
      <c r="R112" s="60"/>
      <c r="T112" s="62" t="s">
        <v>73</v>
      </c>
      <c r="U112" s="63" t="s">
        <v>30</v>
      </c>
      <c r="V112" s="63" t="s">
        <v>74</v>
      </c>
      <c r="W112" s="63" t="s">
        <v>75</v>
      </c>
      <c r="X112" s="63" t="s">
        <v>76</v>
      </c>
      <c r="Y112" s="63" t="s">
        <v>77</v>
      </c>
      <c r="Z112" s="63" t="s">
        <v>78</v>
      </c>
      <c r="AA112" s="64" t="s">
        <v>79</v>
      </c>
    </row>
    <row r="113" spans="2:27" s="13" customFormat="1" ht="18">
      <c r="B113" s="14"/>
      <c r="C113" s="65" t="s">
        <v>27</v>
      </c>
      <c r="N113" s="187" t="e">
        <f>#REF!</f>
        <v>#REF!</v>
      </c>
      <c r="O113" s="188"/>
      <c r="P113" s="188"/>
      <c r="Q113" s="188"/>
      <c r="R113" s="16"/>
      <c r="T113" s="66"/>
      <c r="U113" s="18"/>
      <c r="V113" s="18"/>
      <c r="W113" s="67">
        <f>W114+W192</f>
        <v>0</v>
      </c>
      <c r="X113" s="18"/>
      <c r="Y113" s="67">
        <f>Y114+Y192</f>
        <v>0</v>
      </c>
      <c r="Z113" s="18"/>
      <c r="AA113" s="68">
        <f>AA114+AA192</f>
        <v>0</v>
      </c>
    </row>
    <row r="114" spans="2:27" s="71" customFormat="1" ht="18">
      <c r="B114" s="70"/>
      <c r="D114" s="72" t="s">
        <v>258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189" t="e">
        <f>#REF!</f>
        <v>#REF!</v>
      </c>
      <c r="O114" s="190"/>
      <c r="P114" s="190"/>
      <c r="Q114" s="190"/>
      <c r="R114" s="73"/>
      <c r="T114" s="74"/>
      <c r="W114" s="75">
        <f>W115</f>
        <v>0</v>
      </c>
      <c r="Y114" s="75">
        <f>Y115</f>
        <v>0</v>
      </c>
      <c r="AA114" s="76">
        <f>AA115</f>
        <v>0</v>
      </c>
    </row>
    <row r="115" spans="2:27" s="71" customFormat="1">
      <c r="B115" s="70"/>
      <c r="D115" s="80" t="s">
        <v>259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191" t="e">
        <f>#REF!</f>
        <v>#REF!</v>
      </c>
      <c r="O115" s="192"/>
      <c r="P115" s="192"/>
      <c r="Q115" s="192"/>
      <c r="R115" s="73"/>
      <c r="T115" s="74"/>
      <c r="W115" s="75">
        <f>W116+SUM(W117:W176)</f>
        <v>0</v>
      </c>
      <c r="Y115" s="75">
        <f>Y116+SUM(Y117:Y176)</f>
        <v>0</v>
      </c>
      <c r="AA115" s="76">
        <f>AA116+SUM(AA117:AA176)</f>
        <v>0</v>
      </c>
    </row>
    <row r="116" spans="2:27" s="13" customFormat="1" ht="15" customHeight="1">
      <c r="B116" s="14"/>
      <c r="C116" s="81" t="s">
        <v>81</v>
      </c>
      <c r="D116" s="81" t="s">
        <v>83</v>
      </c>
      <c r="E116" s="82" t="s">
        <v>261</v>
      </c>
      <c r="F116" s="193" t="s">
        <v>262</v>
      </c>
      <c r="G116" s="193"/>
      <c r="H116" s="193"/>
      <c r="I116" s="193"/>
      <c r="J116" s="83" t="s">
        <v>92</v>
      </c>
      <c r="K116" s="84">
        <v>40</v>
      </c>
      <c r="L116" s="194"/>
      <c r="M116" s="194"/>
      <c r="N116" s="194">
        <f t="shared" ref="N116:N175" si="0">ROUND(L116*K116,3)</f>
        <v>0</v>
      </c>
      <c r="O116" s="194"/>
      <c r="P116" s="194"/>
      <c r="Q116" s="194"/>
      <c r="R116" s="16"/>
      <c r="T116" s="85" t="s">
        <v>16</v>
      </c>
      <c r="U116" s="86" t="s">
        <v>33</v>
      </c>
      <c r="V116" s="87">
        <v>0</v>
      </c>
      <c r="W116" s="87">
        <f t="shared" ref="W116:W175" si="1">V116*K116</f>
        <v>0</v>
      </c>
      <c r="X116" s="87">
        <v>0</v>
      </c>
      <c r="Y116" s="87">
        <f t="shared" ref="Y116:Y175" si="2">X116*K116</f>
        <v>0</v>
      </c>
      <c r="Z116" s="87">
        <v>0</v>
      </c>
      <c r="AA116" s="88">
        <f t="shared" ref="AA116:AA175" si="3">Z116*K116</f>
        <v>0</v>
      </c>
    </row>
    <row r="117" spans="2:27" s="13" customFormat="1" ht="15" customHeight="1">
      <c r="B117" s="14"/>
      <c r="C117" s="91" t="s">
        <v>88</v>
      </c>
      <c r="D117" s="91" t="s">
        <v>185</v>
      </c>
      <c r="E117" s="92" t="s">
        <v>263</v>
      </c>
      <c r="F117" s="202" t="s">
        <v>264</v>
      </c>
      <c r="G117" s="202"/>
      <c r="H117" s="202"/>
      <c r="I117" s="202"/>
      <c r="J117" s="93" t="s">
        <v>92</v>
      </c>
      <c r="K117" s="94">
        <v>42</v>
      </c>
      <c r="L117" s="203"/>
      <c r="M117" s="203"/>
      <c r="N117" s="203">
        <f t="shared" si="0"/>
        <v>0</v>
      </c>
      <c r="O117" s="194"/>
      <c r="P117" s="194"/>
      <c r="Q117" s="194"/>
      <c r="R117" s="16"/>
      <c r="T117" s="85" t="s">
        <v>16</v>
      </c>
      <c r="U117" s="86" t="s">
        <v>33</v>
      </c>
      <c r="V117" s="87">
        <v>0</v>
      </c>
      <c r="W117" s="87">
        <f t="shared" si="1"/>
        <v>0</v>
      </c>
      <c r="X117" s="87">
        <v>0</v>
      </c>
      <c r="Y117" s="87">
        <f t="shared" si="2"/>
        <v>0</v>
      </c>
      <c r="Z117" s="87">
        <v>0</v>
      </c>
      <c r="AA117" s="88">
        <f t="shared" si="3"/>
        <v>0</v>
      </c>
    </row>
    <row r="118" spans="2:27" s="13" customFormat="1" ht="15" customHeight="1">
      <c r="B118" s="14"/>
      <c r="C118" s="81" t="s">
        <v>94</v>
      </c>
      <c r="D118" s="81" t="s">
        <v>83</v>
      </c>
      <c r="E118" s="82" t="s">
        <v>265</v>
      </c>
      <c r="F118" s="193" t="s">
        <v>266</v>
      </c>
      <c r="G118" s="193"/>
      <c r="H118" s="193"/>
      <c r="I118" s="193"/>
      <c r="J118" s="83" t="s">
        <v>86</v>
      </c>
      <c r="K118" s="84">
        <v>8</v>
      </c>
      <c r="L118" s="194"/>
      <c r="M118" s="194"/>
      <c r="N118" s="194">
        <f t="shared" si="0"/>
        <v>0</v>
      </c>
      <c r="O118" s="194"/>
      <c r="P118" s="194"/>
      <c r="Q118" s="194"/>
      <c r="R118" s="16"/>
      <c r="T118" s="85" t="s">
        <v>16</v>
      </c>
      <c r="U118" s="86" t="s">
        <v>33</v>
      </c>
      <c r="V118" s="87">
        <v>0</v>
      </c>
      <c r="W118" s="87">
        <f t="shared" si="1"/>
        <v>0</v>
      </c>
      <c r="X118" s="87">
        <v>0</v>
      </c>
      <c r="Y118" s="87">
        <f t="shared" si="2"/>
        <v>0</v>
      </c>
      <c r="Z118" s="87">
        <v>0</v>
      </c>
      <c r="AA118" s="88">
        <f t="shared" si="3"/>
        <v>0</v>
      </c>
    </row>
    <row r="119" spans="2:27" s="13" customFormat="1" ht="15" customHeight="1">
      <c r="B119" s="14"/>
      <c r="C119" s="91" t="s">
        <v>87</v>
      </c>
      <c r="D119" s="91" t="s">
        <v>185</v>
      </c>
      <c r="E119" s="92" t="s">
        <v>267</v>
      </c>
      <c r="F119" s="202" t="s">
        <v>268</v>
      </c>
      <c r="G119" s="202"/>
      <c r="H119" s="202"/>
      <c r="I119" s="202"/>
      <c r="J119" s="93" t="s">
        <v>86</v>
      </c>
      <c r="K119" s="94">
        <v>8</v>
      </c>
      <c r="L119" s="203"/>
      <c r="M119" s="203"/>
      <c r="N119" s="203">
        <f t="shared" si="0"/>
        <v>0</v>
      </c>
      <c r="O119" s="194"/>
      <c r="P119" s="194"/>
      <c r="Q119" s="194"/>
      <c r="R119" s="16"/>
      <c r="T119" s="85" t="s">
        <v>16</v>
      </c>
      <c r="U119" s="86" t="s">
        <v>33</v>
      </c>
      <c r="V119" s="87">
        <v>0</v>
      </c>
      <c r="W119" s="87">
        <f t="shared" si="1"/>
        <v>0</v>
      </c>
      <c r="X119" s="87">
        <v>0</v>
      </c>
      <c r="Y119" s="87">
        <f t="shared" si="2"/>
        <v>0</v>
      </c>
      <c r="Z119" s="87">
        <v>0</v>
      </c>
      <c r="AA119" s="88">
        <f t="shared" si="3"/>
        <v>0</v>
      </c>
    </row>
    <row r="120" spans="2:27" s="13" customFormat="1" ht="15" customHeight="1">
      <c r="B120" s="14"/>
      <c r="C120" s="81" t="s">
        <v>102</v>
      </c>
      <c r="D120" s="81" t="s">
        <v>83</v>
      </c>
      <c r="E120" s="82" t="s">
        <v>269</v>
      </c>
      <c r="F120" s="193" t="s">
        <v>270</v>
      </c>
      <c r="G120" s="193"/>
      <c r="H120" s="193"/>
      <c r="I120" s="193"/>
      <c r="J120" s="83" t="s">
        <v>86</v>
      </c>
      <c r="K120" s="84">
        <v>3</v>
      </c>
      <c r="L120" s="194"/>
      <c r="M120" s="194"/>
      <c r="N120" s="194">
        <f t="shared" si="0"/>
        <v>0</v>
      </c>
      <c r="O120" s="194"/>
      <c r="P120" s="194"/>
      <c r="Q120" s="194"/>
      <c r="R120" s="16"/>
      <c r="T120" s="85" t="s">
        <v>16</v>
      </c>
      <c r="U120" s="86" t="s">
        <v>33</v>
      </c>
      <c r="V120" s="87">
        <v>0</v>
      </c>
      <c r="W120" s="87">
        <f t="shared" si="1"/>
        <v>0</v>
      </c>
      <c r="X120" s="87">
        <v>0</v>
      </c>
      <c r="Y120" s="87">
        <f t="shared" si="2"/>
        <v>0</v>
      </c>
      <c r="Z120" s="87">
        <v>0</v>
      </c>
      <c r="AA120" s="88">
        <f t="shared" si="3"/>
        <v>0</v>
      </c>
    </row>
    <row r="121" spans="2:27" s="13" customFormat="1" ht="15" customHeight="1">
      <c r="B121" s="14"/>
      <c r="C121" s="91" t="s">
        <v>106</v>
      </c>
      <c r="D121" s="91" t="s">
        <v>185</v>
      </c>
      <c r="E121" s="92" t="s">
        <v>271</v>
      </c>
      <c r="F121" s="202" t="s">
        <v>272</v>
      </c>
      <c r="G121" s="202"/>
      <c r="H121" s="202"/>
      <c r="I121" s="202"/>
      <c r="J121" s="93" t="s">
        <v>86</v>
      </c>
      <c r="K121" s="94">
        <v>3</v>
      </c>
      <c r="L121" s="203"/>
      <c r="M121" s="203"/>
      <c r="N121" s="203">
        <f t="shared" si="0"/>
        <v>0</v>
      </c>
      <c r="O121" s="194"/>
      <c r="P121" s="194"/>
      <c r="Q121" s="194"/>
      <c r="R121" s="16"/>
      <c r="T121" s="85" t="s">
        <v>16</v>
      </c>
      <c r="U121" s="86" t="s">
        <v>33</v>
      </c>
      <c r="V121" s="87">
        <v>0</v>
      </c>
      <c r="W121" s="87">
        <f t="shared" si="1"/>
        <v>0</v>
      </c>
      <c r="X121" s="87">
        <v>0</v>
      </c>
      <c r="Y121" s="87">
        <f t="shared" si="2"/>
        <v>0</v>
      </c>
      <c r="Z121" s="87">
        <v>0</v>
      </c>
      <c r="AA121" s="88">
        <f t="shared" si="3"/>
        <v>0</v>
      </c>
    </row>
    <row r="122" spans="2:27" s="13" customFormat="1" ht="15" customHeight="1">
      <c r="B122" s="14"/>
      <c r="C122" s="91" t="s">
        <v>111</v>
      </c>
      <c r="D122" s="91" t="s">
        <v>185</v>
      </c>
      <c r="E122" s="92" t="s">
        <v>273</v>
      </c>
      <c r="F122" s="202" t="s">
        <v>274</v>
      </c>
      <c r="G122" s="202"/>
      <c r="H122" s="202"/>
      <c r="I122" s="202"/>
      <c r="J122" s="93" t="s">
        <v>86</v>
      </c>
      <c r="K122" s="94">
        <v>9</v>
      </c>
      <c r="L122" s="203"/>
      <c r="M122" s="203"/>
      <c r="N122" s="203">
        <f t="shared" si="0"/>
        <v>0</v>
      </c>
      <c r="O122" s="194"/>
      <c r="P122" s="194"/>
      <c r="Q122" s="194"/>
      <c r="R122" s="16"/>
      <c r="T122" s="85" t="s">
        <v>16</v>
      </c>
      <c r="U122" s="86" t="s">
        <v>33</v>
      </c>
      <c r="V122" s="87">
        <v>0</v>
      </c>
      <c r="W122" s="87">
        <f t="shared" si="1"/>
        <v>0</v>
      </c>
      <c r="X122" s="87">
        <v>0</v>
      </c>
      <c r="Y122" s="87">
        <f t="shared" si="2"/>
        <v>0</v>
      </c>
      <c r="Z122" s="87">
        <v>0</v>
      </c>
      <c r="AA122" s="88">
        <f t="shared" si="3"/>
        <v>0</v>
      </c>
    </row>
    <row r="123" spans="2:27" s="13" customFormat="1" ht="15" customHeight="1">
      <c r="B123" s="14"/>
      <c r="C123" s="91" t="s">
        <v>115</v>
      </c>
      <c r="D123" s="91" t="s">
        <v>185</v>
      </c>
      <c r="E123" s="92" t="s">
        <v>275</v>
      </c>
      <c r="F123" s="202" t="s">
        <v>276</v>
      </c>
      <c r="G123" s="202"/>
      <c r="H123" s="202"/>
      <c r="I123" s="202"/>
      <c r="J123" s="93" t="s">
        <v>86</v>
      </c>
      <c r="K123" s="94">
        <v>3</v>
      </c>
      <c r="L123" s="203"/>
      <c r="M123" s="203"/>
      <c r="N123" s="203">
        <f t="shared" si="0"/>
        <v>0</v>
      </c>
      <c r="O123" s="194"/>
      <c r="P123" s="194"/>
      <c r="Q123" s="194"/>
      <c r="R123" s="16"/>
      <c r="T123" s="85" t="s">
        <v>16</v>
      </c>
      <c r="U123" s="86" t="s">
        <v>33</v>
      </c>
      <c r="V123" s="87">
        <v>0</v>
      </c>
      <c r="W123" s="87">
        <f t="shared" si="1"/>
        <v>0</v>
      </c>
      <c r="X123" s="87">
        <v>0</v>
      </c>
      <c r="Y123" s="87">
        <f t="shared" si="2"/>
        <v>0</v>
      </c>
      <c r="Z123" s="87">
        <v>0</v>
      </c>
      <c r="AA123" s="88">
        <f t="shared" si="3"/>
        <v>0</v>
      </c>
    </row>
    <row r="124" spans="2:27" s="13" customFormat="1" ht="15" customHeight="1">
      <c r="B124" s="14"/>
      <c r="C124" s="81" t="s">
        <v>119</v>
      </c>
      <c r="D124" s="81" t="s">
        <v>83</v>
      </c>
      <c r="E124" s="82" t="s">
        <v>277</v>
      </c>
      <c r="F124" s="193" t="s">
        <v>278</v>
      </c>
      <c r="G124" s="193"/>
      <c r="H124" s="193"/>
      <c r="I124" s="193"/>
      <c r="J124" s="83" t="s">
        <v>86</v>
      </c>
      <c r="K124" s="84">
        <v>1</v>
      </c>
      <c r="L124" s="194"/>
      <c r="M124" s="194"/>
      <c r="N124" s="194">
        <f t="shared" si="0"/>
        <v>0</v>
      </c>
      <c r="O124" s="194"/>
      <c r="P124" s="194"/>
      <c r="Q124" s="194"/>
      <c r="R124" s="16"/>
      <c r="T124" s="85" t="s">
        <v>16</v>
      </c>
      <c r="U124" s="86" t="s">
        <v>33</v>
      </c>
      <c r="V124" s="87">
        <v>0</v>
      </c>
      <c r="W124" s="87">
        <f t="shared" si="1"/>
        <v>0</v>
      </c>
      <c r="X124" s="87">
        <v>0</v>
      </c>
      <c r="Y124" s="87">
        <f t="shared" si="2"/>
        <v>0</v>
      </c>
      <c r="Z124" s="87">
        <v>0</v>
      </c>
      <c r="AA124" s="88">
        <f t="shared" si="3"/>
        <v>0</v>
      </c>
    </row>
    <row r="125" spans="2:27" s="13" customFormat="1" ht="15" customHeight="1">
      <c r="B125" s="14"/>
      <c r="C125" s="91" t="s">
        <v>123</v>
      </c>
      <c r="D125" s="91" t="s">
        <v>185</v>
      </c>
      <c r="E125" s="92" t="s">
        <v>279</v>
      </c>
      <c r="F125" s="202" t="s">
        <v>280</v>
      </c>
      <c r="G125" s="202"/>
      <c r="H125" s="202"/>
      <c r="I125" s="202"/>
      <c r="J125" s="93" t="s">
        <v>86</v>
      </c>
      <c r="K125" s="94">
        <v>1</v>
      </c>
      <c r="L125" s="203"/>
      <c r="M125" s="203"/>
      <c r="N125" s="203">
        <f t="shared" si="0"/>
        <v>0</v>
      </c>
      <c r="O125" s="194"/>
      <c r="P125" s="194"/>
      <c r="Q125" s="194"/>
      <c r="R125" s="16"/>
      <c r="T125" s="85" t="s">
        <v>16</v>
      </c>
      <c r="U125" s="86" t="s">
        <v>33</v>
      </c>
      <c r="V125" s="87">
        <v>0</v>
      </c>
      <c r="W125" s="87">
        <f t="shared" si="1"/>
        <v>0</v>
      </c>
      <c r="X125" s="87">
        <v>0</v>
      </c>
      <c r="Y125" s="87">
        <f t="shared" si="2"/>
        <v>0</v>
      </c>
      <c r="Z125" s="87">
        <v>0</v>
      </c>
      <c r="AA125" s="88">
        <f t="shared" si="3"/>
        <v>0</v>
      </c>
    </row>
    <row r="126" spans="2:27" s="13" customFormat="1" ht="15" customHeight="1">
      <c r="B126" s="14"/>
      <c r="C126" s="81" t="s">
        <v>127</v>
      </c>
      <c r="D126" s="81" t="s">
        <v>83</v>
      </c>
      <c r="E126" s="82" t="s">
        <v>281</v>
      </c>
      <c r="F126" s="193" t="s">
        <v>282</v>
      </c>
      <c r="G126" s="193"/>
      <c r="H126" s="193"/>
      <c r="I126" s="193"/>
      <c r="J126" s="83" t="s">
        <v>86</v>
      </c>
      <c r="K126" s="84">
        <v>1</v>
      </c>
      <c r="L126" s="194"/>
      <c r="M126" s="194"/>
      <c r="N126" s="194">
        <f t="shared" si="0"/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</v>
      </c>
      <c r="W126" s="87">
        <f t="shared" si="1"/>
        <v>0</v>
      </c>
      <c r="X126" s="87">
        <v>0</v>
      </c>
      <c r="Y126" s="87">
        <f t="shared" si="2"/>
        <v>0</v>
      </c>
      <c r="Z126" s="87">
        <v>0</v>
      </c>
      <c r="AA126" s="88">
        <f t="shared" si="3"/>
        <v>0</v>
      </c>
    </row>
    <row r="127" spans="2:27" s="13" customFormat="1" ht="15" customHeight="1">
      <c r="B127" s="14"/>
      <c r="C127" s="91" t="s">
        <v>131</v>
      </c>
      <c r="D127" s="91" t="s">
        <v>185</v>
      </c>
      <c r="E127" s="92" t="s">
        <v>283</v>
      </c>
      <c r="F127" s="202" t="s">
        <v>284</v>
      </c>
      <c r="G127" s="202"/>
      <c r="H127" s="202"/>
      <c r="I127" s="202"/>
      <c r="J127" s="93" t="s">
        <v>86</v>
      </c>
      <c r="K127" s="94">
        <v>1</v>
      </c>
      <c r="L127" s="203"/>
      <c r="M127" s="203"/>
      <c r="N127" s="203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0</v>
      </c>
      <c r="W127" s="87">
        <f t="shared" si="1"/>
        <v>0</v>
      </c>
      <c r="X127" s="87">
        <v>0</v>
      </c>
      <c r="Y127" s="87">
        <f t="shared" si="2"/>
        <v>0</v>
      </c>
      <c r="Z127" s="87">
        <v>0</v>
      </c>
      <c r="AA127" s="88">
        <f t="shared" si="3"/>
        <v>0</v>
      </c>
    </row>
    <row r="128" spans="2:27" s="13" customFormat="1" ht="15" customHeight="1">
      <c r="B128" s="14"/>
      <c r="C128" s="81" t="s">
        <v>135</v>
      </c>
      <c r="D128" s="81" t="s">
        <v>83</v>
      </c>
      <c r="E128" s="82" t="s">
        <v>285</v>
      </c>
      <c r="F128" s="193" t="s">
        <v>286</v>
      </c>
      <c r="G128" s="193"/>
      <c r="H128" s="193"/>
      <c r="I128" s="193"/>
      <c r="J128" s="83" t="s">
        <v>86</v>
      </c>
      <c r="K128" s="84">
        <v>12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</v>
      </c>
      <c r="W128" s="87">
        <f t="shared" si="1"/>
        <v>0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</row>
    <row r="129" spans="2:27" s="13" customFormat="1" ht="15" customHeight="1">
      <c r="B129" s="14"/>
      <c r="C129" s="81" t="s">
        <v>139</v>
      </c>
      <c r="D129" s="81" t="s">
        <v>83</v>
      </c>
      <c r="E129" s="82" t="s">
        <v>287</v>
      </c>
      <c r="F129" s="193" t="s">
        <v>288</v>
      </c>
      <c r="G129" s="193"/>
      <c r="H129" s="193"/>
      <c r="I129" s="193"/>
      <c r="J129" s="83" t="s">
        <v>86</v>
      </c>
      <c r="K129" s="84">
        <v>2</v>
      </c>
      <c r="L129" s="194"/>
      <c r="M129" s="194"/>
      <c r="N129" s="194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0</v>
      </c>
      <c r="W129" s="87">
        <f t="shared" si="1"/>
        <v>0</v>
      </c>
      <c r="X129" s="87">
        <v>0</v>
      </c>
      <c r="Y129" s="87">
        <f t="shared" si="2"/>
        <v>0</v>
      </c>
      <c r="Z129" s="87">
        <v>0</v>
      </c>
      <c r="AA129" s="88">
        <f t="shared" si="3"/>
        <v>0</v>
      </c>
    </row>
    <row r="130" spans="2:27" s="13" customFormat="1" ht="15" customHeight="1">
      <c r="B130" s="14"/>
      <c r="C130" s="91" t="s">
        <v>143</v>
      </c>
      <c r="D130" s="91" t="s">
        <v>185</v>
      </c>
      <c r="E130" s="92" t="s">
        <v>289</v>
      </c>
      <c r="F130" s="202" t="s">
        <v>290</v>
      </c>
      <c r="G130" s="202"/>
      <c r="H130" s="202"/>
      <c r="I130" s="202"/>
      <c r="J130" s="93" t="s">
        <v>86</v>
      </c>
      <c r="K130" s="94">
        <v>1</v>
      </c>
      <c r="L130" s="203"/>
      <c r="M130" s="203"/>
      <c r="N130" s="203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0</v>
      </c>
      <c r="W130" s="87">
        <f t="shared" si="1"/>
        <v>0</v>
      </c>
      <c r="X130" s="87">
        <v>0</v>
      </c>
      <c r="Y130" s="87">
        <f t="shared" si="2"/>
        <v>0</v>
      </c>
      <c r="Z130" s="87">
        <v>0</v>
      </c>
      <c r="AA130" s="88">
        <f t="shared" si="3"/>
        <v>0</v>
      </c>
    </row>
    <row r="131" spans="2:27" s="13" customFormat="1" ht="15" customHeight="1">
      <c r="B131" s="14"/>
      <c r="C131" s="91" t="s">
        <v>147</v>
      </c>
      <c r="D131" s="91" t="s">
        <v>185</v>
      </c>
      <c r="E131" s="92" t="s">
        <v>291</v>
      </c>
      <c r="F131" s="202" t="s">
        <v>292</v>
      </c>
      <c r="G131" s="202"/>
      <c r="H131" s="202"/>
      <c r="I131" s="202"/>
      <c r="J131" s="93" t="s">
        <v>86</v>
      </c>
      <c r="K131" s="94">
        <v>2</v>
      </c>
      <c r="L131" s="203"/>
      <c r="M131" s="203"/>
      <c r="N131" s="203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</v>
      </c>
      <c r="W131" s="87">
        <f t="shared" si="1"/>
        <v>0</v>
      </c>
      <c r="X131" s="87">
        <v>0</v>
      </c>
      <c r="Y131" s="87">
        <f t="shared" si="2"/>
        <v>0</v>
      </c>
      <c r="Z131" s="87">
        <v>0</v>
      </c>
      <c r="AA131" s="88">
        <f t="shared" si="3"/>
        <v>0</v>
      </c>
    </row>
    <row r="132" spans="2:27" s="13" customFormat="1" ht="15" customHeight="1">
      <c r="B132" s="14"/>
      <c r="C132" s="81" t="s">
        <v>152</v>
      </c>
      <c r="D132" s="81" t="s">
        <v>83</v>
      </c>
      <c r="E132" s="82" t="s">
        <v>293</v>
      </c>
      <c r="F132" s="193" t="s">
        <v>294</v>
      </c>
      <c r="G132" s="193"/>
      <c r="H132" s="193"/>
      <c r="I132" s="193"/>
      <c r="J132" s="83" t="s">
        <v>86</v>
      </c>
      <c r="K132" s="84">
        <v>1</v>
      </c>
      <c r="L132" s="194"/>
      <c r="M132" s="194"/>
      <c r="N132" s="194">
        <f t="shared" si="0"/>
        <v>0</v>
      </c>
      <c r="O132" s="194"/>
      <c r="P132" s="194"/>
      <c r="Q132" s="194"/>
      <c r="R132" s="16"/>
      <c r="T132" s="85" t="s">
        <v>16</v>
      </c>
      <c r="U132" s="86" t="s">
        <v>33</v>
      </c>
      <c r="V132" s="87">
        <v>0</v>
      </c>
      <c r="W132" s="87">
        <f t="shared" si="1"/>
        <v>0</v>
      </c>
      <c r="X132" s="87">
        <v>0</v>
      </c>
      <c r="Y132" s="87">
        <f t="shared" si="2"/>
        <v>0</v>
      </c>
      <c r="Z132" s="87">
        <v>0</v>
      </c>
      <c r="AA132" s="88">
        <f t="shared" si="3"/>
        <v>0</v>
      </c>
    </row>
    <row r="133" spans="2:27" s="13" customFormat="1" ht="15" customHeight="1">
      <c r="B133" s="14"/>
      <c r="C133" s="91" t="s">
        <v>156</v>
      </c>
      <c r="D133" s="91" t="s">
        <v>185</v>
      </c>
      <c r="E133" s="92" t="s">
        <v>295</v>
      </c>
      <c r="F133" s="202" t="s">
        <v>296</v>
      </c>
      <c r="G133" s="202"/>
      <c r="H133" s="202"/>
      <c r="I133" s="202"/>
      <c r="J133" s="93" t="s">
        <v>86</v>
      </c>
      <c r="K133" s="94">
        <v>1</v>
      </c>
      <c r="L133" s="203"/>
      <c r="M133" s="203"/>
      <c r="N133" s="203">
        <f t="shared" si="0"/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0</v>
      </c>
      <c r="W133" s="87">
        <f t="shared" si="1"/>
        <v>0</v>
      </c>
      <c r="X133" s="87">
        <v>0</v>
      </c>
      <c r="Y133" s="87">
        <f t="shared" si="2"/>
        <v>0</v>
      </c>
      <c r="Z133" s="87">
        <v>0</v>
      </c>
      <c r="AA133" s="88">
        <f t="shared" si="3"/>
        <v>0</v>
      </c>
    </row>
    <row r="134" spans="2:27" s="13" customFormat="1" ht="15" customHeight="1">
      <c r="B134" s="14"/>
      <c r="C134" s="81" t="s">
        <v>160</v>
      </c>
      <c r="D134" s="81" t="s">
        <v>83</v>
      </c>
      <c r="E134" s="82" t="s">
        <v>297</v>
      </c>
      <c r="F134" s="193" t="s">
        <v>298</v>
      </c>
      <c r="G134" s="193"/>
      <c r="H134" s="193"/>
      <c r="I134" s="193"/>
      <c r="J134" s="83" t="s">
        <v>86</v>
      </c>
      <c r="K134" s="84">
        <v>1</v>
      </c>
      <c r="L134" s="194"/>
      <c r="M134" s="194"/>
      <c r="N134" s="194">
        <f t="shared" si="0"/>
        <v>0</v>
      </c>
      <c r="O134" s="194"/>
      <c r="P134" s="194"/>
      <c r="Q134" s="194"/>
      <c r="R134" s="16"/>
      <c r="T134" s="85" t="s">
        <v>16</v>
      </c>
      <c r="U134" s="86" t="s">
        <v>33</v>
      </c>
      <c r="V134" s="87">
        <v>0</v>
      </c>
      <c r="W134" s="87">
        <f t="shared" si="1"/>
        <v>0</v>
      </c>
      <c r="X134" s="87">
        <v>0</v>
      </c>
      <c r="Y134" s="87">
        <f t="shared" si="2"/>
        <v>0</v>
      </c>
      <c r="Z134" s="87">
        <v>0</v>
      </c>
      <c r="AA134" s="88">
        <f t="shared" si="3"/>
        <v>0</v>
      </c>
    </row>
    <row r="135" spans="2:27" s="13" customFormat="1" ht="15" customHeight="1">
      <c r="B135" s="14"/>
      <c r="C135" s="91" t="s">
        <v>164</v>
      </c>
      <c r="D135" s="91" t="s">
        <v>185</v>
      </c>
      <c r="E135" s="92" t="s">
        <v>299</v>
      </c>
      <c r="F135" s="202" t="s">
        <v>300</v>
      </c>
      <c r="G135" s="202"/>
      <c r="H135" s="202"/>
      <c r="I135" s="202"/>
      <c r="J135" s="93" t="s">
        <v>86</v>
      </c>
      <c r="K135" s="94">
        <v>1</v>
      </c>
      <c r="L135" s="203"/>
      <c r="M135" s="203"/>
      <c r="N135" s="203">
        <f t="shared" si="0"/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0</v>
      </c>
      <c r="W135" s="87">
        <f t="shared" si="1"/>
        <v>0</v>
      </c>
      <c r="X135" s="87">
        <v>0</v>
      </c>
      <c r="Y135" s="87">
        <f t="shared" si="2"/>
        <v>0</v>
      </c>
      <c r="Z135" s="87">
        <v>0</v>
      </c>
      <c r="AA135" s="88">
        <f t="shared" si="3"/>
        <v>0</v>
      </c>
    </row>
    <row r="136" spans="2:27" s="13" customFormat="1" ht="15" customHeight="1">
      <c r="B136" s="14"/>
      <c r="C136" s="81" t="s">
        <v>168</v>
      </c>
      <c r="D136" s="81" t="s">
        <v>83</v>
      </c>
      <c r="E136" s="82" t="s">
        <v>301</v>
      </c>
      <c r="F136" s="193" t="s">
        <v>302</v>
      </c>
      <c r="G136" s="193"/>
      <c r="H136" s="193"/>
      <c r="I136" s="193"/>
      <c r="J136" s="83" t="s">
        <v>86</v>
      </c>
      <c r="K136" s="84">
        <v>6</v>
      </c>
      <c r="L136" s="194"/>
      <c r="M136" s="194"/>
      <c r="N136" s="194">
        <f t="shared" si="0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</v>
      </c>
      <c r="W136" s="87">
        <f t="shared" si="1"/>
        <v>0</v>
      </c>
      <c r="X136" s="87">
        <v>0</v>
      </c>
      <c r="Y136" s="87">
        <f t="shared" si="2"/>
        <v>0</v>
      </c>
      <c r="Z136" s="87">
        <v>0</v>
      </c>
      <c r="AA136" s="88">
        <f t="shared" si="3"/>
        <v>0</v>
      </c>
    </row>
    <row r="137" spans="2:27" s="13" customFormat="1" ht="15" customHeight="1">
      <c r="B137" s="14"/>
      <c r="C137" s="91" t="s">
        <v>172</v>
      </c>
      <c r="D137" s="91" t="s">
        <v>185</v>
      </c>
      <c r="E137" s="92" t="s">
        <v>303</v>
      </c>
      <c r="F137" s="202" t="s">
        <v>304</v>
      </c>
      <c r="G137" s="202"/>
      <c r="H137" s="202"/>
      <c r="I137" s="202"/>
      <c r="J137" s="93" t="s">
        <v>86</v>
      </c>
      <c r="K137" s="94">
        <v>6</v>
      </c>
      <c r="L137" s="203"/>
      <c r="M137" s="203"/>
      <c r="N137" s="203">
        <f t="shared" si="0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</v>
      </c>
      <c r="W137" s="87">
        <f t="shared" si="1"/>
        <v>0</v>
      </c>
      <c r="X137" s="87">
        <v>0</v>
      </c>
      <c r="Y137" s="87">
        <f t="shared" si="2"/>
        <v>0</v>
      </c>
      <c r="Z137" s="87">
        <v>0</v>
      </c>
      <c r="AA137" s="88">
        <f t="shared" si="3"/>
        <v>0</v>
      </c>
    </row>
    <row r="138" spans="2:27" s="13" customFormat="1" ht="15" customHeight="1">
      <c r="B138" s="14"/>
      <c r="C138" s="81" t="s">
        <v>176</v>
      </c>
      <c r="D138" s="81" t="s">
        <v>83</v>
      </c>
      <c r="E138" s="82" t="s">
        <v>305</v>
      </c>
      <c r="F138" s="193" t="s">
        <v>306</v>
      </c>
      <c r="G138" s="193"/>
      <c r="H138" s="193"/>
      <c r="I138" s="193"/>
      <c r="J138" s="83" t="s">
        <v>86</v>
      </c>
      <c r="K138" s="84">
        <v>3</v>
      </c>
      <c r="L138" s="194"/>
      <c r="M138" s="194"/>
      <c r="N138" s="194">
        <f t="shared" si="0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0</v>
      </c>
      <c r="W138" s="87">
        <f t="shared" si="1"/>
        <v>0</v>
      </c>
      <c r="X138" s="87">
        <v>0</v>
      </c>
      <c r="Y138" s="87">
        <f t="shared" si="2"/>
        <v>0</v>
      </c>
      <c r="Z138" s="87">
        <v>0</v>
      </c>
      <c r="AA138" s="88">
        <f t="shared" si="3"/>
        <v>0</v>
      </c>
    </row>
    <row r="139" spans="2:27" s="13" customFormat="1" ht="15" customHeight="1">
      <c r="B139" s="14"/>
      <c r="C139" s="91" t="s">
        <v>180</v>
      </c>
      <c r="D139" s="91" t="s">
        <v>185</v>
      </c>
      <c r="E139" s="92" t="s">
        <v>307</v>
      </c>
      <c r="F139" s="202" t="s">
        <v>308</v>
      </c>
      <c r="G139" s="202"/>
      <c r="H139" s="202"/>
      <c r="I139" s="202"/>
      <c r="J139" s="93" t="s">
        <v>86</v>
      </c>
      <c r="K139" s="94">
        <v>3</v>
      </c>
      <c r="L139" s="203"/>
      <c r="M139" s="203"/>
      <c r="N139" s="203">
        <f t="shared" si="0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0</v>
      </c>
      <c r="W139" s="87">
        <f t="shared" si="1"/>
        <v>0</v>
      </c>
      <c r="X139" s="87">
        <v>0</v>
      </c>
      <c r="Y139" s="87">
        <f t="shared" si="2"/>
        <v>0</v>
      </c>
      <c r="Z139" s="87">
        <v>0</v>
      </c>
      <c r="AA139" s="88">
        <f t="shared" si="3"/>
        <v>0</v>
      </c>
    </row>
    <row r="140" spans="2:27" s="13" customFormat="1" ht="15" customHeight="1">
      <c r="B140" s="14"/>
      <c r="C140" s="81" t="s">
        <v>184</v>
      </c>
      <c r="D140" s="81" t="s">
        <v>83</v>
      </c>
      <c r="E140" s="82" t="s">
        <v>309</v>
      </c>
      <c r="F140" s="193" t="s">
        <v>310</v>
      </c>
      <c r="G140" s="193"/>
      <c r="H140" s="193"/>
      <c r="I140" s="193"/>
      <c r="J140" s="83" t="s">
        <v>86</v>
      </c>
      <c r="K140" s="84">
        <v>5</v>
      </c>
      <c r="L140" s="194"/>
      <c r="M140" s="194"/>
      <c r="N140" s="194">
        <f t="shared" si="0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</v>
      </c>
      <c r="W140" s="87">
        <f t="shared" si="1"/>
        <v>0</v>
      </c>
      <c r="X140" s="87">
        <v>0</v>
      </c>
      <c r="Y140" s="87">
        <f t="shared" si="2"/>
        <v>0</v>
      </c>
      <c r="Z140" s="87">
        <v>0</v>
      </c>
      <c r="AA140" s="88">
        <f t="shared" si="3"/>
        <v>0</v>
      </c>
    </row>
    <row r="141" spans="2:27" s="13" customFormat="1" ht="15" customHeight="1">
      <c r="B141" s="14"/>
      <c r="C141" s="91" t="s">
        <v>190</v>
      </c>
      <c r="D141" s="91" t="s">
        <v>185</v>
      </c>
      <c r="E141" s="92" t="s">
        <v>311</v>
      </c>
      <c r="F141" s="202" t="s">
        <v>312</v>
      </c>
      <c r="G141" s="202"/>
      <c r="H141" s="202"/>
      <c r="I141" s="202"/>
      <c r="J141" s="93" t="s">
        <v>86</v>
      </c>
      <c r="K141" s="94">
        <v>1</v>
      </c>
      <c r="L141" s="203"/>
      <c r="M141" s="203"/>
      <c r="N141" s="203">
        <f t="shared" si="0"/>
        <v>0</v>
      </c>
      <c r="O141" s="194"/>
      <c r="P141" s="194"/>
      <c r="Q141" s="194"/>
      <c r="R141" s="16"/>
      <c r="T141" s="85" t="s">
        <v>16</v>
      </c>
      <c r="U141" s="86" t="s">
        <v>33</v>
      </c>
      <c r="V141" s="87">
        <v>0</v>
      </c>
      <c r="W141" s="87">
        <f t="shared" si="1"/>
        <v>0</v>
      </c>
      <c r="X141" s="87">
        <v>0</v>
      </c>
      <c r="Y141" s="87">
        <f t="shared" si="2"/>
        <v>0</v>
      </c>
      <c r="Z141" s="87">
        <v>0</v>
      </c>
      <c r="AA141" s="88">
        <f t="shared" si="3"/>
        <v>0</v>
      </c>
    </row>
    <row r="142" spans="2:27" s="13" customFormat="1" ht="15" customHeight="1">
      <c r="B142" s="14"/>
      <c r="C142" s="91" t="s">
        <v>194</v>
      </c>
      <c r="D142" s="91" t="s">
        <v>185</v>
      </c>
      <c r="E142" s="92" t="s">
        <v>313</v>
      </c>
      <c r="F142" s="202" t="s">
        <v>314</v>
      </c>
      <c r="G142" s="202"/>
      <c r="H142" s="202"/>
      <c r="I142" s="202"/>
      <c r="J142" s="93" t="s">
        <v>86</v>
      </c>
      <c r="K142" s="94">
        <v>3</v>
      </c>
      <c r="L142" s="203"/>
      <c r="M142" s="203"/>
      <c r="N142" s="203">
        <f t="shared" si="0"/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</v>
      </c>
      <c r="W142" s="87">
        <f t="shared" si="1"/>
        <v>0</v>
      </c>
      <c r="X142" s="87">
        <v>0</v>
      </c>
      <c r="Y142" s="87">
        <f t="shared" si="2"/>
        <v>0</v>
      </c>
      <c r="Z142" s="87">
        <v>0</v>
      </c>
      <c r="AA142" s="88">
        <f t="shared" si="3"/>
        <v>0</v>
      </c>
    </row>
    <row r="143" spans="2:27" s="13" customFormat="1" ht="15" customHeight="1">
      <c r="B143" s="14"/>
      <c r="C143" s="91" t="s">
        <v>198</v>
      </c>
      <c r="D143" s="91" t="s">
        <v>185</v>
      </c>
      <c r="E143" s="92" t="s">
        <v>315</v>
      </c>
      <c r="F143" s="202" t="s">
        <v>316</v>
      </c>
      <c r="G143" s="202"/>
      <c r="H143" s="202"/>
      <c r="I143" s="202"/>
      <c r="J143" s="93" t="s">
        <v>86</v>
      </c>
      <c r="K143" s="94">
        <v>1</v>
      </c>
      <c r="L143" s="203"/>
      <c r="M143" s="203"/>
      <c r="N143" s="203">
        <f t="shared" si="0"/>
        <v>0</v>
      </c>
      <c r="O143" s="194"/>
      <c r="P143" s="194"/>
      <c r="Q143" s="194"/>
      <c r="R143" s="16"/>
      <c r="T143" s="85" t="s">
        <v>16</v>
      </c>
      <c r="U143" s="86" t="s">
        <v>33</v>
      </c>
      <c r="V143" s="87">
        <v>0</v>
      </c>
      <c r="W143" s="87">
        <f t="shared" si="1"/>
        <v>0</v>
      </c>
      <c r="X143" s="87">
        <v>0</v>
      </c>
      <c r="Y143" s="87">
        <f t="shared" si="2"/>
        <v>0</v>
      </c>
      <c r="Z143" s="87">
        <v>0</v>
      </c>
      <c r="AA143" s="88">
        <f t="shared" si="3"/>
        <v>0</v>
      </c>
    </row>
    <row r="144" spans="2:27" s="13" customFormat="1" ht="15" customHeight="1">
      <c r="B144" s="14"/>
      <c r="C144" s="81" t="s">
        <v>202</v>
      </c>
      <c r="D144" s="81" t="s">
        <v>83</v>
      </c>
      <c r="E144" s="82" t="s">
        <v>317</v>
      </c>
      <c r="F144" s="193" t="s">
        <v>318</v>
      </c>
      <c r="G144" s="193"/>
      <c r="H144" s="193"/>
      <c r="I144" s="193"/>
      <c r="J144" s="83" t="s">
        <v>86</v>
      </c>
      <c r="K144" s="84">
        <v>1</v>
      </c>
      <c r="L144" s="194"/>
      <c r="M144" s="194"/>
      <c r="N144" s="194">
        <f t="shared" si="0"/>
        <v>0</v>
      </c>
      <c r="O144" s="194"/>
      <c r="P144" s="194"/>
      <c r="Q144" s="194"/>
      <c r="R144" s="16"/>
      <c r="T144" s="85" t="s">
        <v>16</v>
      </c>
      <c r="U144" s="86" t="s">
        <v>33</v>
      </c>
      <c r="V144" s="87">
        <v>0</v>
      </c>
      <c r="W144" s="87">
        <f t="shared" si="1"/>
        <v>0</v>
      </c>
      <c r="X144" s="87">
        <v>0</v>
      </c>
      <c r="Y144" s="87">
        <f t="shared" si="2"/>
        <v>0</v>
      </c>
      <c r="Z144" s="87">
        <v>0</v>
      </c>
      <c r="AA144" s="88">
        <f t="shared" si="3"/>
        <v>0</v>
      </c>
    </row>
    <row r="145" spans="2:27" s="13" customFormat="1" ht="15" customHeight="1">
      <c r="B145" s="14"/>
      <c r="C145" s="91" t="s">
        <v>206</v>
      </c>
      <c r="D145" s="91" t="s">
        <v>185</v>
      </c>
      <c r="E145" s="92" t="s">
        <v>319</v>
      </c>
      <c r="F145" s="202" t="s">
        <v>320</v>
      </c>
      <c r="G145" s="202"/>
      <c r="H145" s="202"/>
      <c r="I145" s="202"/>
      <c r="J145" s="93" t="s">
        <v>86</v>
      </c>
      <c r="K145" s="94">
        <v>1</v>
      </c>
      <c r="L145" s="203"/>
      <c r="M145" s="203"/>
      <c r="N145" s="203">
        <f t="shared" si="0"/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 t="shared" si="1"/>
        <v>0</v>
      </c>
      <c r="X145" s="87">
        <v>0</v>
      </c>
      <c r="Y145" s="87">
        <f t="shared" si="2"/>
        <v>0</v>
      </c>
      <c r="Z145" s="87">
        <v>0</v>
      </c>
      <c r="AA145" s="88">
        <f t="shared" si="3"/>
        <v>0</v>
      </c>
    </row>
    <row r="146" spans="2:27" s="13" customFormat="1" ht="15" customHeight="1">
      <c r="B146" s="14"/>
      <c r="C146" s="81" t="s">
        <v>210</v>
      </c>
      <c r="D146" s="81" t="s">
        <v>83</v>
      </c>
      <c r="E146" s="82" t="s">
        <v>321</v>
      </c>
      <c r="F146" s="193" t="s">
        <v>322</v>
      </c>
      <c r="G146" s="193"/>
      <c r="H146" s="193"/>
      <c r="I146" s="193"/>
      <c r="J146" s="83" t="s">
        <v>86</v>
      </c>
      <c r="K146" s="84">
        <v>1</v>
      </c>
      <c r="L146" s="194"/>
      <c r="M146" s="194"/>
      <c r="N146" s="194">
        <f t="shared" si="0"/>
        <v>0</v>
      </c>
      <c r="O146" s="194"/>
      <c r="P146" s="194"/>
      <c r="Q146" s="194"/>
      <c r="R146" s="16"/>
      <c r="T146" s="85" t="s">
        <v>16</v>
      </c>
      <c r="U146" s="86" t="s">
        <v>33</v>
      </c>
      <c r="V146" s="87">
        <v>0</v>
      </c>
      <c r="W146" s="87">
        <f t="shared" si="1"/>
        <v>0</v>
      </c>
      <c r="X146" s="87">
        <v>0</v>
      </c>
      <c r="Y146" s="87">
        <f t="shared" si="2"/>
        <v>0</v>
      </c>
      <c r="Z146" s="87">
        <v>0</v>
      </c>
      <c r="AA146" s="88">
        <f t="shared" si="3"/>
        <v>0</v>
      </c>
    </row>
    <row r="147" spans="2:27" s="13" customFormat="1" ht="15" customHeight="1">
      <c r="B147" s="14"/>
      <c r="C147" s="91" t="s">
        <v>188</v>
      </c>
      <c r="D147" s="91" t="s">
        <v>185</v>
      </c>
      <c r="E147" s="92" t="s">
        <v>323</v>
      </c>
      <c r="F147" s="202" t="s">
        <v>324</v>
      </c>
      <c r="G147" s="202"/>
      <c r="H147" s="202"/>
      <c r="I147" s="202"/>
      <c r="J147" s="93" t="s">
        <v>86</v>
      </c>
      <c r="K147" s="94">
        <v>1</v>
      </c>
      <c r="L147" s="203"/>
      <c r="M147" s="203"/>
      <c r="N147" s="203">
        <f t="shared" si="0"/>
        <v>0</v>
      </c>
      <c r="O147" s="194"/>
      <c r="P147" s="194"/>
      <c r="Q147" s="194"/>
      <c r="R147" s="16"/>
      <c r="T147" s="85" t="s">
        <v>16</v>
      </c>
      <c r="U147" s="86" t="s">
        <v>33</v>
      </c>
      <c r="V147" s="87">
        <v>0</v>
      </c>
      <c r="W147" s="87">
        <f t="shared" si="1"/>
        <v>0</v>
      </c>
      <c r="X147" s="87">
        <v>0</v>
      </c>
      <c r="Y147" s="87">
        <f t="shared" si="2"/>
        <v>0</v>
      </c>
      <c r="Z147" s="87">
        <v>0</v>
      </c>
      <c r="AA147" s="88">
        <f t="shared" si="3"/>
        <v>0</v>
      </c>
    </row>
    <row r="148" spans="2:27" s="13" customFormat="1" ht="15" customHeight="1">
      <c r="B148" s="14"/>
      <c r="C148" s="91" t="s">
        <v>217</v>
      </c>
      <c r="D148" s="91" t="s">
        <v>185</v>
      </c>
      <c r="E148" s="92" t="s">
        <v>325</v>
      </c>
      <c r="F148" s="202" t="s">
        <v>326</v>
      </c>
      <c r="G148" s="202"/>
      <c r="H148" s="202"/>
      <c r="I148" s="202"/>
      <c r="J148" s="93" t="s">
        <v>86</v>
      </c>
      <c r="K148" s="94">
        <v>1</v>
      </c>
      <c r="L148" s="203"/>
      <c r="M148" s="203"/>
      <c r="N148" s="203">
        <f t="shared" si="0"/>
        <v>0</v>
      </c>
      <c r="O148" s="194"/>
      <c r="P148" s="194"/>
      <c r="Q148" s="194"/>
      <c r="R148" s="16"/>
      <c r="T148" s="85" t="s">
        <v>16</v>
      </c>
      <c r="U148" s="86" t="s">
        <v>33</v>
      </c>
      <c r="V148" s="87">
        <v>0</v>
      </c>
      <c r="W148" s="87">
        <f t="shared" si="1"/>
        <v>0</v>
      </c>
      <c r="X148" s="87">
        <v>0</v>
      </c>
      <c r="Y148" s="87">
        <f t="shared" si="2"/>
        <v>0</v>
      </c>
      <c r="Z148" s="87">
        <v>0</v>
      </c>
      <c r="AA148" s="88">
        <f t="shared" si="3"/>
        <v>0</v>
      </c>
    </row>
    <row r="149" spans="2:27" s="13" customFormat="1" ht="15" customHeight="1">
      <c r="B149" s="14"/>
      <c r="C149" s="81" t="s">
        <v>221</v>
      </c>
      <c r="D149" s="81" t="s">
        <v>83</v>
      </c>
      <c r="E149" s="82" t="s">
        <v>327</v>
      </c>
      <c r="F149" s="193" t="s">
        <v>328</v>
      </c>
      <c r="G149" s="193"/>
      <c r="H149" s="193"/>
      <c r="I149" s="193"/>
      <c r="J149" s="83" t="s">
        <v>86</v>
      </c>
      <c r="K149" s="84">
        <v>8</v>
      </c>
      <c r="L149" s="194"/>
      <c r="M149" s="194"/>
      <c r="N149" s="194">
        <f t="shared" si="0"/>
        <v>0</v>
      </c>
      <c r="O149" s="194"/>
      <c r="P149" s="194"/>
      <c r="Q149" s="194"/>
      <c r="R149" s="16"/>
      <c r="T149" s="85" t="s">
        <v>16</v>
      </c>
      <c r="U149" s="86" t="s">
        <v>33</v>
      </c>
      <c r="V149" s="87">
        <v>0</v>
      </c>
      <c r="W149" s="87">
        <f t="shared" si="1"/>
        <v>0</v>
      </c>
      <c r="X149" s="87">
        <v>0</v>
      </c>
      <c r="Y149" s="87">
        <f t="shared" si="2"/>
        <v>0</v>
      </c>
      <c r="Z149" s="87">
        <v>0</v>
      </c>
      <c r="AA149" s="88">
        <f t="shared" si="3"/>
        <v>0</v>
      </c>
    </row>
    <row r="150" spans="2:27" s="13" customFormat="1">
      <c r="B150" s="14"/>
      <c r="C150" s="91" t="s">
        <v>226</v>
      </c>
      <c r="D150" s="91" t="s">
        <v>185</v>
      </c>
      <c r="E150" s="92" t="s">
        <v>329</v>
      </c>
      <c r="F150" s="202" t="s">
        <v>330</v>
      </c>
      <c r="G150" s="202"/>
      <c r="H150" s="202"/>
      <c r="I150" s="202"/>
      <c r="J150" s="93" t="s">
        <v>86</v>
      </c>
      <c r="K150" s="94">
        <v>8</v>
      </c>
      <c r="L150" s="203"/>
      <c r="M150" s="203"/>
      <c r="N150" s="203">
        <f t="shared" si="0"/>
        <v>0</v>
      </c>
      <c r="O150" s="194"/>
      <c r="P150" s="194"/>
      <c r="Q150" s="194"/>
      <c r="R150" s="16"/>
      <c r="T150" s="85" t="s">
        <v>16</v>
      </c>
      <c r="U150" s="86" t="s">
        <v>33</v>
      </c>
      <c r="V150" s="87">
        <v>0</v>
      </c>
      <c r="W150" s="87">
        <f t="shared" si="1"/>
        <v>0</v>
      </c>
      <c r="X150" s="87">
        <v>0</v>
      </c>
      <c r="Y150" s="87">
        <f t="shared" si="2"/>
        <v>0</v>
      </c>
      <c r="Z150" s="87">
        <v>0</v>
      </c>
      <c r="AA150" s="88">
        <f t="shared" si="3"/>
        <v>0</v>
      </c>
    </row>
    <row r="151" spans="2:27" s="13" customFormat="1" ht="15" customHeight="1">
      <c r="B151" s="14"/>
      <c r="C151" s="81" t="s">
        <v>231</v>
      </c>
      <c r="D151" s="81" t="s">
        <v>83</v>
      </c>
      <c r="E151" s="82" t="s">
        <v>474</v>
      </c>
      <c r="F151" s="193" t="s">
        <v>475</v>
      </c>
      <c r="G151" s="193"/>
      <c r="H151" s="193"/>
      <c r="I151" s="193"/>
      <c r="J151" s="83" t="s">
        <v>86</v>
      </c>
      <c r="K151" s="84">
        <v>12</v>
      </c>
      <c r="L151" s="194"/>
      <c r="M151" s="194"/>
      <c r="N151" s="194">
        <f t="shared" si="0"/>
        <v>0</v>
      </c>
      <c r="O151" s="194"/>
      <c r="P151" s="194"/>
      <c r="Q151" s="194"/>
      <c r="R151" s="16"/>
      <c r="T151" s="124" t="s">
        <v>16</v>
      </c>
      <c r="U151" s="125" t="s">
        <v>33</v>
      </c>
      <c r="V151" s="126">
        <v>0</v>
      </c>
      <c r="W151" s="126">
        <f t="shared" si="1"/>
        <v>0</v>
      </c>
      <c r="X151" s="126">
        <v>0</v>
      </c>
      <c r="Y151" s="126">
        <f t="shared" si="2"/>
        <v>0</v>
      </c>
      <c r="Z151" s="126">
        <v>0</v>
      </c>
      <c r="AA151" s="127">
        <f t="shared" si="3"/>
        <v>0</v>
      </c>
    </row>
    <row r="152" spans="2:27" s="13" customFormat="1" ht="15" customHeight="1">
      <c r="B152" s="14"/>
      <c r="C152" s="128" t="s">
        <v>243</v>
      </c>
      <c r="D152" s="128" t="s">
        <v>185</v>
      </c>
      <c r="E152" s="129" t="s">
        <v>476</v>
      </c>
      <c r="F152" s="206" t="s">
        <v>477</v>
      </c>
      <c r="G152" s="206"/>
      <c r="H152" s="206"/>
      <c r="I152" s="206"/>
      <c r="J152" s="130" t="s">
        <v>86</v>
      </c>
      <c r="K152" s="131">
        <v>12</v>
      </c>
      <c r="L152" s="207"/>
      <c r="M152" s="207"/>
      <c r="N152" s="207">
        <f t="shared" si="0"/>
        <v>0</v>
      </c>
      <c r="O152" s="194"/>
      <c r="P152" s="194"/>
      <c r="Q152" s="194"/>
      <c r="R152" s="16"/>
      <c r="T152" s="124" t="s">
        <v>16</v>
      </c>
      <c r="U152" s="125" t="s">
        <v>33</v>
      </c>
      <c r="V152" s="126">
        <v>0</v>
      </c>
      <c r="W152" s="126">
        <f t="shared" si="1"/>
        <v>0</v>
      </c>
      <c r="X152" s="126">
        <v>0</v>
      </c>
      <c r="Y152" s="126">
        <f t="shared" si="2"/>
        <v>0</v>
      </c>
      <c r="Z152" s="126">
        <v>0</v>
      </c>
      <c r="AA152" s="127">
        <f t="shared" si="3"/>
        <v>0</v>
      </c>
    </row>
    <row r="153" spans="2:27" s="13" customFormat="1" ht="15" customHeight="1">
      <c r="B153" s="14"/>
      <c r="C153" s="81">
        <v>38</v>
      </c>
      <c r="D153" s="81" t="s">
        <v>83</v>
      </c>
      <c r="E153" s="82" t="s">
        <v>331</v>
      </c>
      <c r="F153" s="193" t="s">
        <v>332</v>
      </c>
      <c r="G153" s="193"/>
      <c r="H153" s="193"/>
      <c r="I153" s="193"/>
      <c r="J153" s="83" t="s">
        <v>92</v>
      </c>
      <c r="K153" s="84">
        <v>15</v>
      </c>
      <c r="L153" s="194"/>
      <c r="M153" s="194"/>
      <c r="N153" s="194">
        <f t="shared" si="0"/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</v>
      </c>
      <c r="W153" s="87">
        <f t="shared" si="1"/>
        <v>0</v>
      </c>
      <c r="X153" s="87">
        <v>0</v>
      </c>
      <c r="Y153" s="87">
        <f t="shared" si="2"/>
        <v>0</v>
      </c>
      <c r="Z153" s="87">
        <v>0</v>
      </c>
      <c r="AA153" s="88">
        <f t="shared" si="3"/>
        <v>0</v>
      </c>
    </row>
    <row r="154" spans="2:27" s="13" customFormat="1" ht="15" customHeight="1">
      <c r="B154" s="14"/>
      <c r="C154" s="91">
        <v>39</v>
      </c>
      <c r="D154" s="91" t="s">
        <v>185</v>
      </c>
      <c r="E154" s="92" t="s">
        <v>334</v>
      </c>
      <c r="F154" s="202" t="s">
        <v>335</v>
      </c>
      <c r="G154" s="202"/>
      <c r="H154" s="202"/>
      <c r="I154" s="202"/>
      <c r="J154" s="93" t="s">
        <v>336</v>
      </c>
      <c r="K154" s="94">
        <v>10.050000000000001</v>
      </c>
      <c r="L154" s="203"/>
      <c r="M154" s="203"/>
      <c r="N154" s="203">
        <f t="shared" si="0"/>
        <v>0</v>
      </c>
      <c r="O154" s="194"/>
      <c r="P154" s="194"/>
      <c r="Q154" s="194"/>
      <c r="R154" s="16"/>
      <c r="T154" s="85" t="s">
        <v>16</v>
      </c>
      <c r="U154" s="86" t="s">
        <v>33</v>
      </c>
      <c r="V154" s="87">
        <v>0</v>
      </c>
      <c r="W154" s="87">
        <f t="shared" si="1"/>
        <v>0</v>
      </c>
      <c r="X154" s="87">
        <v>0</v>
      </c>
      <c r="Y154" s="87">
        <f t="shared" si="2"/>
        <v>0</v>
      </c>
      <c r="Z154" s="87">
        <v>0</v>
      </c>
      <c r="AA154" s="88">
        <f t="shared" si="3"/>
        <v>0</v>
      </c>
    </row>
    <row r="155" spans="2:27" s="13" customFormat="1" ht="15" customHeight="1">
      <c r="B155" s="14"/>
      <c r="C155" s="81">
        <v>40</v>
      </c>
      <c r="D155" s="81" t="s">
        <v>83</v>
      </c>
      <c r="E155" s="82" t="s">
        <v>337</v>
      </c>
      <c r="F155" s="193" t="s">
        <v>338</v>
      </c>
      <c r="G155" s="193"/>
      <c r="H155" s="193"/>
      <c r="I155" s="193"/>
      <c r="J155" s="83" t="s">
        <v>86</v>
      </c>
      <c r="K155" s="84">
        <v>4</v>
      </c>
      <c r="L155" s="194"/>
      <c r="M155" s="194"/>
      <c r="N155" s="194">
        <f t="shared" si="0"/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0</v>
      </c>
      <c r="W155" s="87">
        <f t="shared" si="1"/>
        <v>0</v>
      </c>
      <c r="X155" s="87">
        <v>0</v>
      </c>
      <c r="Y155" s="87">
        <f t="shared" si="2"/>
        <v>0</v>
      </c>
      <c r="Z155" s="87">
        <v>0</v>
      </c>
      <c r="AA155" s="88">
        <f t="shared" si="3"/>
        <v>0</v>
      </c>
    </row>
    <row r="156" spans="2:27" s="13" customFormat="1" ht="15" customHeight="1">
      <c r="B156" s="14"/>
      <c r="C156" s="91">
        <v>41</v>
      </c>
      <c r="D156" s="91" t="s">
        <v>185</v>
      </c>
      <c r="E156" s="92" t="s">
        <v>340</v>
      </c>
      <c r="F156" s="202" t="s">
        <v>341</v>
      </c>
      <c r="G156" s="202"/>
      <c r="H156" s="202"/>
      <c r="I156" s="202"/>
      <c r="J156" s="93" t="s">
        <v>86</v>
      </c>
      <c r="K156" s="94">
        <v>4</v>
      </c>
      <c r="L156" s="203"/>
      <c r="M156" s="203"/>
      <c r="N156" s="203">
        <f t="shared" si="0"/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0</v>
      </c>
      <c r="W156" s="87">
        <f t="shared" si="1"/>
        <v>0</v>
      </c>
      <c r="X156" s="87">
        <v>0</v>
      </c>
      <c r="Y156" s="87">
        <f t="shared" si="2"/>
        <v>0</v>
      </c>
      <c r="Z156" s="87">
        <v>0</v>
      </c>
      <c r="AA156" s="88">
        <f t="shared" si="3"/>
        <v>0</v>
      </c>
    </row>
    <row r="157" spans="2:27" s="13" customFormat="1" ht="15" customHeight="1">
      <c r="B157" s="14"/>
      <c r="C157" s="81">
        <v>42</v>
      </c>
      <c r="D157" s="81" t="s">
        <v>83</v>
      </c>
      <c r="E157" s="82" t="s">
        <v>342</v>
      </c>
      <c r="F157" s="193" t="s">
        <v>343</v>
      </c>
      <c r="G157" s="193"/>
      <c r="H157" s="193"/>
      <c r="I157" s="193"/>
      <c r="J157" s="83" t="s">
        <v>86</v>
      </c>
      <c r="K157" s="84">
        <v>2</v>
      </c>
      <c r="L157" s="194"/>
      <c r="M157" s="194"/>
      <c r="N157" s="194">
        <f t="shared" si="0"/>
        <v>0</v>
      </c>
      <c r="O157" s="194"/>
      <c r="P157" s="194"/>
      <c r="Q157" s="194"/>
      <c r="R157" s="16"/>
      <c r="T157" s="85" t="s">
        <v>16</v>
      </c>
      <c r="U157" s="86" t="s">
        <v>33</v>
      </c>
      <c r="V157" s="87">
        <v>0</v>
      </c>
      <c r="W157" s="87">
        <f t="shared" si="1"/>
        <v>0</v>
      </c>
      <c r="X157" s="87">
        <v>0</v>
      </c>
      <c r="Y157" s="87">
        <f t="shared" si="2"/>
        <v>0</v>
      </c>
      <c r="Z157" s="87">
        <v>0</v>
      </c>
      <c r="AA157" s="88">
        <f t="shared" si="3"/>
        <v>0</v>
      </c>
    </row>
    <row r="158" spans="2:27" s="13" customFormat="1" ht="15" customHeight="1">
      <c r="B158" s="14"/>
      <c r="C158" s="91">
        <v>43</v>
      </c>
      <c r="D158" s="91" t="s">
        <v>185</v>
      </c>
      <c r="E158" s="92" t="s">
        <v>345</v>
      </c>
      <c r="F158" s="202" t="s">
        <v>346</v>
      </c>
      <c r="G158" s="202"/>
      <c r="H158" s="202"/>
      <c r="I158" s="202"/>
      <c r="J158" s="93" t="s">
        <v>86</v>
      </c>
      <c r="K158" s="94">
        <v>2</v>
      </c>
      <c r="L158" s="203"/>
      <c r="M158" s="203"/>
      <c r="N158" s="203">
        <f t="shared" si="0"/>
        <v>0</v>
      </c>
      <c r="O158" s="194"/>
      <c r="P158" s="194"/>
      <c r="Q158" s="194"/>
      <c r="R158" s="16"/>
      <c r="T158" s="85" t="s">
        <v>16</v>
      </c>
      <c r="U158" s="86" t="s">
        <v>33</v>
      </c>
      <c r="V158" s="87">
        <v>0</v>
      </c>
      <c r="W158" s="87">
        <f t="shared" si="1"/>
        <v>0</v>
      </c>
      <c r="X158" s="87">
        <v>0</v>
      </c>
      <c r="Y158" s="87">
        <f t="shared" si="2"/>
        <v>0</v>
      </c>
      <c r="Z158" s="87">
        <v>0</v>
      </c>
      <c r="AA158" s="88">
        <f t="shared" si="3"/>
        <v>0</v>
      </c>
    </row>
    <row r="159" spans="2:27" s="13" customFormat="1" ht="15" customHeight="1">
      <c r="B159" s="14"/>
      <c r="C159" s="81">
        <v>44</v>
      </c>
      <c r="D159" s="81" t="s">
        <v>83</v>
      </c>
      <c r="E159" s="82" t="s">
        <v>347</v>
      </c>
      <c r="F159" s="193" t="s">
        <v>348</v>
      </c>
      <c r="G159" s="193"/>
      <c r="H159" s="193"/>
      <c r="I159" s="193"/>
      <c r="J159" s="83" t="s">
        <v>86</v>
      </c>
      <c r="K159" s="84">
        <v>20</v>
      </c>
      <c r="L159" s="194"/>
      <c r="M159" s="194"/>
      <c r="N159" s="194">
        <f t="shared" si="0"/>
        <v>0</v>
      </c>
      <c r="O159" s="194"/>
      <c r="P159" s="194"/>
      <c r="Q159" s="194"/>
      <c r="R159" s="16"/>
      <c r="T159" s="85" t="s">
        <v>16</v>
      </c>
      <c r="U159" s="86" t="s">
        <v>33</v>
      </c>
      <c r="V159" s="87">
        <v>0</v>
      </c>
      <c r="W159" s="87">
        <f t="shared" si="1"/>
        <v>0</v>
      </c>
      <c r="X159" s="87">
        <v>0</v>
      </c>
      <c r="Y159" s="87">
        <f t="shared" si="2"/>
        <v>0</v>
      </c>
      <c r="Z159" s="87">
        <v>0</v>
      </c>
      <c r="AA159" s="88">
        <f t="shared" si="3"/>
        <v>0</v>
      </c>
    </row>
    <row r="160" spans="2:27" s="13" customFormat="1" ht="15" customHeight="1">
      <c r="B160" s="14"/>
      <c r="C160" s="91">
        <v>45</v>
      </c>
      <c r="D160" s="91" t="s">
        <v>185</v>
      </c>
      <c r="E160" s="92" t="s">
        <v>350</v>
      </c>
      <c r="F160" s="202" t="s">
        <v>351</v>
      </c>
      <c r="G160" s="202"/>
      <c r="H160" s="202"/>
      <c r="I160" s="202"/>
      <c r="J160" s="93" t="s">
        <v>336</v>
      </c>
      <c r="K160" s="94">
        <v>20</v>
      </c>
      <c r="L160" s="203"/>
      <c r="M160" s="203"/>
      <c r="N160" s="203">
        <f t="shared" si="0"/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0</v>
      </c>
      <c r="W160" s="87">
        <f t="shared" si="1"/>
        <v>0</v>
      </c>
      <c r="X160" s="87">
        <v>0</v>
      </c>
      <c r="Y160" s="87">
        <f t="shared" si="2"/>
        <v>0</v>
      </c>
      <c r="Z160" s="87">
        <v>0</v>
      </c>
      <c r="AA160" s="88">
        <f t="shared" si="3"/>
        <v>0</v>
      </c>
    </row>
    <row r="161" spans="2:27" s="13" customFormat="1" ht="15" customHeight="1">
      <c r="B161" s="14"/>
      <c r="C161" s="81">
        <v>46</v>
      </c>
      <c r="D161" s="81" t="s">
        <v>83</v>
      </c>
      <c r="E161" s="82" t="s">
        <v>352</v>
      </c>
      <c r="F161" s="193" t="s">
        <v>353</v>
      </c>
      <c r="G161" s="193"/>
      <c r="H161" s="193"/>
      <c r="I161" s="193"/>
      <c r="J161" s="83" t="s">
        <v>354</v>
      </c>
      <c r="K161" s="84">
        <v>1</v>
      </c>
      <c r="L161" s="194"/>
      <c r="M161" s="194"/>
      <c r="N161" s="194">
        <f t="shared" si="0"/>
        <v>0</v>
      </c>
      <c r="O161" s="194"/>
      <c r="P161" s="194"/>
      <c r="Q161" s="194"/>
      <c r="R161" s="16"/>
      <c r="T161" s="85" t="s">
        <v>16</v>
      </c>
      <c r="U161" s="86" t="s">
        <v>33</v>
      </c>
      <c r="V161" s="87">
        <v>0</v>
      </c>
      <c r="W161" s="87">
        <f t="shared" si="1"/>
        <v>0</v>
      </c>
      <c r="X161" s="87">
        <v>0</v>
      </c>
      <c r="Y161" s="87">
        <f t="shared" si="2"/>
        <v>0</v>
      </c>
      <c r="Z161" s="87">
        <v>0</v>
      </c>
      <c r="AA161" s="88">
        <f t="shared" si="3"/>
        <v>0</v>
      </c>
    </row>
    <row r="162" spans="2:27" s="13" customFormat="1" ht="15" customHeight="1">
      <c r="B162" s="14"/>
      <c r="C162" s="91">
        <v>47</v>
      </c>
      <c r="D162" s="91" t="s">
        <v>185</v>
      </c>
      <c r="E162" s="92" t="s">
        <v>356</v>
      </c>
      <c r="F162" s="202" t="s">
        <v>357</v>
      </c>
      <c r="G162" s="202"/>
      <c r="H162" s="202"/>
      <c r="I162" s="202"/>
      <c r="J162" s="93" t="s">
        <v>86</v>
      </c>
      <c r="K162" s="94">
        <v>1</v>
      </c>
      <c r="L162" s="203"/>
      <c r="M162" s="203"/>
      <c r="N162" s="203">
        <f t="shared" si="0"/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0</v>
      </c>
      <c r="W162" s="87">
        <f t="shared" si="1"/>
        <v>0</v>
      </c>
      <c r="X162" s="87">
        <v>0</v>
      </c>
      <c r="Y162" s="87">
        <f t="shared" si="2"/>
        <v>0</v>
      </c>
      <c r="Z162" s="87">
        <v>0</v>
      </c>
      <c r="AA162" s="88">
        <f t="shared" si="3"/>
        <v>0</v>
      </c>
    </row>
    <row r="163" spans="2:27" s="13" customFormat="1" ht="15" customHeight="1">
      <c r="B163" s="14"/>
      <c r="C163" s="81">
        <v>48</v>
      </c>
      <c r="D163" s="81" t="s">
        <v>83</v>
      </c>
      <c r="E163" s="82" t="s">
        <v>358</v>
      </c>
      <c r="F163" s="193" t="s">
        <v>359</v>
      </c>
      <c r="G163" s="193"/>
      <c r="H163" s="193"/>
      <c r="I163" s="193"/>
      <c r="J163" s="83" t="s">
        <v>92</v>
      </c>
      <c r="K163" s="84">
        <v>40</v>
      </c>
      <c r="L163" s="194"/>
      <c r="M163" s="194"/>
      <c r="N163" s="194">
        <f t="shared" si="0"/>
        <v>0</v>
      </c>
      <c r="O163" s="194"/>
      <c r="P163" s="194"/>
      <c r="Q163" s="194"/>
      <c r="R163" s="16"/>
      <c r="T163" s="85" t="s">
        <v>16</v>
      </c>
      <c r="U163" s="86" t="s">
        <v>33</v>
      </c>
      <c r="V163" s="87">
        <v>0</v>
      </c>
      <c r="W163" s="87">
        <f t="shared" si="1"/>
        <v>0</v>
      </c>
      <c r="X163" s="87">
        <v>0</v>
      </c>
      <c r="Y163" s="87">
        <f t="shared" si="2"/>
        <v>0</v>
      </c>
      <c r="Z163" s="87">
        <v>0</v>
      </c>
      <c r="AA163" s="88">
        <f t="shared" si="3"/>
        <v>0</v>
      </c>
    </row>
    <row r="164" spans="2:27" s="13" customFormat="1" ht="15" customHeight="1">
      <c r="B164" s="14"/>
      <c r="C164" s="91">
        <v>49</v>
      </c>
      <c r="D164" s="91" t="s">
        <v>185</v>
      </c>
      <c r="E164" s="92" t="s">
        <v>361</v>
      </c>
      <c r="F164" s="202" t="s">
        <v>362</v>
      </c>
      <c r="G164" s="202"/>
      <c r="H164" s="202"/>
      <c r="I164" s="202"/>
      <c r="J164" s="93" t="s">
        <v>92</v>
      </c>
      <c r="K164" s="94">
        <v>42</v>
      </c>
      <c r="L164" s="203"/>
      <c r="M164" s="203"/>
      <c r="N164" s="203">
        <f t="shared" si="0"/>
        <v>0</v>
      </c>
      <c r="O164" s="194"/>
      <c r="P164" s="194"/>
      <c r="Q164" s="194"/>
      <c r="R164" s="16"/>
      <c r="T164" s="85" t="s">
        <v>16</v>
      </c>
      <c r="U164" s="86" t="s">
        <v>33</v>
      </c>
      <c r="V164" s="87">
        <v>0</v>
      </c>
      <c r="W164" s="87">
        <f t="shared" si="1"/>
        <v>0</v>
      </c>
      <c r="X164" s="87">
        <v>0</v>
      </c>
      <c r="Y164" s="87">
        <f t="shared" si="2"/>
        <v>0</v>
      </c>
      <c r="Z164" s="87">
        <v>0</v>
      </c>
      <c r="AA164" s="88">
        <f t="shared" si="3"/>
        <v>0</v>
      </c>
    </row>
    <row r="165" spans="2:27" s="13" customFormat="1" ht="15" customHeight="1">
      <c r="B165" s="14"/>
      <c r="C165" s="81">
        <v>50</v>
      </c>
      <c r="D165" s="81" t="s">
        <v>83</v>
      </c>
      <c r="E165" s="82" t="s">
        <v>363</v>
      </c>
      <c r="F165" s="193" t="s">
        <v>364</v>
      </c>
      <c r="G165" s="193"/>
      <c r="H165" s="193"/>
      <c r="I165" s="193"/>
      <c r="J165" s="83" t="s">
        <v>92</v>
      </c>
      <c r="K165" s="84">
        <v>16</v>
      </c>
      <c r="L165" s="194"/>
      <c r="M165" s="194"/>
      <c r="N165" s="194">
        <f t="shared" si="0"/>
        <v>0</v>
      </c>
      <c r="O165" s="194"/>
      <c r="P165" s="194"/>
      <c r="Q165" s="194"/>
      <c r="R165" s="16"/>
      <c r="T165" s="85" t="s">
        <v>16</v>
      </c>
      <c r="U165" s="86" t="s">
        <v>33</v>
      </c>
      <c r="V165" s="87">
        <v>0</v>
      </c>
      <c r="W165" s="87">
        <f t="shared" si="1"/>
        <v>0</v>
      </c>
      <c r="X165" s="87">
        <v>0</v>
      </c>
      <c r="Y165" s="87">
        <f t="shared" si="2"/>
        <v>0</v>
      </c>
      <c r="Z165" s="87">
        <v>0</v>
      </c>
      <c r="AA165" s="88">
        <f t="shared" si="3"/>
        <v>0</v>
      </c>
    </row>
    <row r="166" spans="2:27" s="13" customFormat="1" ht="15" customHeight="1">
      <c r="B166" s="14"/>
      <c r="C166" s="91">
        <v>51</v>
      </c>
      <c r="D166" s="91" t="s">
        <v>185</v>
      </c>
      <c r="E166" s="92" t="s">
        <v>366</v>
      </c>
      <c r="F166" s="202" t="s">
        <v>367</v>
      </c>
      <c r="G166" s="202"/>
      <c r="H166" s="202"/>
      <c r="I166" s="202"/>
      <c r="J166" s="93" t="s">
        <v>92</v>
      </c>
      <c r="K166" s="94">
        <v>16.8</v>
      </c>
      <c r="L166" s="203"/>
      <c r="M166" s="203"/>
      <c r="N166" s="203">
        <f t="shared" si="0"/>
        <v>0</v>
      </c>
      <c r="O166" s="194"/>
      <c r="P166" s="194"/>
      <c r="Q166" s="194"/>
      <c r="R166" s="16"/>
      <c r="T166" s="85" t="s">
        <v>16</v>
      </c>
      <c r="U166" s="86" t="s">
        <v>33</v>
      </c>
      <c r="V166" s="87">
        <v>0</v>
      </c>
      <c r="W166" s="87">
        <f t="shared" si="1"/>
        <v>0</v>
      </c>
      <c r="X166" s="87">
        <v>0</v>
      </c>
      <c r="Y166" s="87">
        <f t="shared" si="2"/>
        <v>0</v>
      </c>
      <c r="Z166" s="87">
        <v>0</v>
      </c>
      <c r="AA166" s="88">
        <f t="shared" si="3"/>
        <v>0</v>
      </c>
    </row>
    <row r="167" spans="2:27" s="13" customFormat="1" ht="15" customHeight="1">
      <c r="B167" s="14"/>
      <c r="C167" s="81">
        <v>52</v>
      </c>
      <c r="D167" s="81" t="s">
        <v>83</v>
      </c>
      <c r="E167" s="82" t="s">
        <v>368</v>
      </c>
      <c r="F167" s="193" t="s">
        <v>369</v>
      </c>
      <c r="G167" s="193"/>
      <c r="H167" s="193"/>
      <c r="I167" s="193"/>
      <c r="J167" s="83" t="s">
        <v>92</v>
      </c>
      <c r="K167" s="84">
        <v>30</v>
      </c>
      <c r="L167" s="194"/>
      <c r="M167" s="194"/>
      <c r="N167" s="194">
        <f t="shared" si="0"/>
        <v>0</v>
      </c>
      <c r="O167" s="194"/>
      <c r="P167" s="194"/>
      <c r="Q167" s="194"/>
      <c r="R167" s="16"/>
      <c r="T167" s="85" t="s">
        <v>16</v>
      </c>
      <c r="U167" s="86" t="s">
        <v>33</v>
      </c>
      <c r="V167" s="87">
        <v>0</v>
      </c>
      <c r="W167" s="87">
        <f t="shared" si="1"/>
        <v>0</v>
      </c>
      <c r="X167" s="87">
        <v>0</v>
      </c>
      <c r="Y167" s="87">
        <f t="shared" si="2"/>
        <v>0</v>
      </c>
      <c r="Z167" s="87">
        <v>0</v>
      </c>
      <c r="AA167" s="88">
        <f t="shared" si="3"/>
        <v>0</v>
      </c>
    </row>
    <row r="168" spans="2:27" s="13" customFormat="1" ht="15" customHeight="1">
      <c r="B168" s="14"/>
      <c r="C168" s="91">
        <v>53</v>
      </c>
      <c r="D168" s="91" t="s">
        <v>185</v>
      </c>
      <c r="E168" s="92" t="s">
        <v>371</v>
      </c>
      <c r="F168" s="202" t="s">
        <v>372</v>
      </c>
      <c r="G168" s="202"/>
      <c r="H168" s="202"/>
      <c r="I168" s="202"/>
      <c r="J168" s="93" t="s">
        <v>92</v>
      </c>
      <c r="K168" s="94">
        <v>31.5</v>
      </c>
      <c r="L168" s="203"/>
      <c r="M168" s="203"/>
      <c r="N168" s="203">
        <f t="shared" si="0"/>
        <v>0</v>
      </c>
      <c r="O168" s="194"/>
      <c r="P168" s="194"/>
      <c r="Q168" s="194"/>
      <c r="R168" s="16"/>
      <c r="T168" s="85" t="s">
        <v>16</v>
      </c>
      <c r="U168" s="86" t="s">
        <v>33</v>
      </c>
      <c r="V168" s="87">
        <v>0</v>
      </c>
      <c r="W168" s="87">
        <f t="shared" si="1"/>
        <v>0</v>
      </c>
      <c r="X168" s="87">
        <v>0</v>
      </c>
      <c r="Y168" s="87">
        <f t="shared" si="2"/>
        <v>0</v>
      </c>
      <c r="Z168" s="87">
        <v>0</v>
      </c>
      <c r="AA168" s="88">
        <f t="shared" si="3"/>
        <v>0</v>
      </c>
    </row>
    <row r="169" spans="2:27" s="13" customFormat="1" ht="15" customHeight="1">
      <c r="B169" s="14"/>
      <c r="C169" s="81">
        <v>54</v>
      </c>
      <c r="D169" s="81" t="s">
        <v>83</v>
      </c>
      <c r="E169" s="82" t="s">
        <v>368</v>
      </c>
      <c r="F169" s="193" t="s">
        <v>369</v>
      </c>
      <c r="G169" s="193"/>
      <c r="H169" s="193"/>
      <c r="I169" s="193"/>
      <c r="J169" s="83" t="s">
        <v>92</v>
      </c>
      <c r="K169" s="84">
        <v>10</v>
      </c>
      <c r="L169" s="194"/>
      <c r="M169" s="194"/>
      <c r="N169" s="194">
        <f t="shared" si="0"/>
        <v>0</v>
      </c>
      <c r="O169" s="194"/>
      <c r="P169" s="194"/>
      <c r="Q169" s="194"/>
      <c r="R169" s="16"/>
      <c r="T169" s="85" t="s">
        <v>16</v>
      </c>
      <c r="U169" s="86" t="s">
        <v>33</v>
      </c>
      <c r="V169" s="87">
        <v>0</v>
      </c>
      <c r="W169" s="87">
        <f t="shared" si="1"/>
        <v>0</v>
      </c>
      <c r="X169" s="87">
        <v>0</v>
      </c>
      <c r="Y169" s="87">
        <f t="shared" si="2"/>
        <v>0</v>
      </c>
      <c r="Z169" s="87">
        <v>0</v>
      </c>
      <c r="AA169" s="88">
        <f t="shared" si="3"/>
        <v>0</v>
      </c>
    </row>
    <row r="170" spans="2:27" s="13" customFormat="1" ht="15" customHeight="1">
      <c r="B170" s="14"/>
      <c r="C170" s="91">
        <v>55</v>
      </c>
      <c r="D170" s="91" t="s">
        <v>185</v>
      </c>
      <c r="E170" s="92" t="s">
        <v>374</v>
      </c>
      <c r="F170" s="202" t="s">
        <v>375</v>
      </c>
      <c r="G170" s="202"/>
      <c r="H170" s="202"/>
      <c r="I170" s="202"/>
      <c r="J170" s="93" t="s">
        <v>92</v>
      </c>
      <c r="K170" s="94">
        <v>10.5</v>
      </c>
      <c r="L170" s="203"/>
      <c r="M170" s="203"/>
      <c r="N170" s="203">
        <f t="shared" si="0"/>
        <v>0</v>
      </c>
      <c r="O170" s="194"/>
      <c r="P170" s="194"/>
      <c r="Q170" s="194"/>
      <c r="R170" s="16"/>
      <c r="T170" s="85" t="s">
        <v>16</v>
      </c>
      <c r="U170" s="86" t="s">
        <v>33</v>
      </c>
      <c r="V170" s="87">
        <v>0</v>
      </c>
      <c r="W170" s="87">
        <f t="shared" si="1"/>
        <v>0</v>
      </c>
      <c r="X170" s="87">
        <v>0</v>
      </c>
      <c r="Y170" s="87">
        <f t="shared" si="2"/>
        <v>0</v>
      </c>
      <c r="Z170" s="87">
        <v>0</v>
      </c>
      <c r="AA170" s="88">
        <f t="shared" si="3"/>
        <v>0</v>
      </c>
    </row>
    <row r="171" spans="2:27" s="13" customFormat="1">
      <c r="B171" s="14"/>
      <c r="C171" s="81">
        <v>56</v>
      </c>
      <c r="D171" s="81" t="s">
        <v>83</v>
      </c>
      <c r="E171" s="82" t="s">
        <v>376</v>
      </c>
      <c r="F171" s="193" t="s">
        <v>377</v>
      </c>
      <c r="G171" s="193"/>
      <c r="H171" s="193"/>
      <c r="I171" s="193"/>
      <c r="J171" s="83" t="s">
        <v>92</v>
      </c>
      <c r="K171" s="84">
        <v>50</v>
      </c>
      <c r="L171" s="194"/>
      <c r="M171" s="194"/>
      <c r="N171" s="194">
        <f t="shared" si="0"/>
        <v>0</v>
      </c>
      <c r="O171" s="194"/>
      <c r="P171" s="194"/>
      <c r="Q171" s="194"/>
      <c r="R171" s="16"/>
      <c r="T171" s="85" t="s">
        <v>16</v>
      </c>
      <c r="U171" s="86" t="s">
        <v>33</v>
      </c>
      <c r="V171" s="87">
        <v>0</v>
      </c>
      <c r="W171" s="87">
        <f t="shared" si="1"/>
        <v>0</v>
      </c>
      <c r="X171" s="87">
        <v>0</v>
      </c>
      <c r="Y171" s="87">
        <f t="shared" si="2"/>
        <v>0</v>
      </c>
      <c r="Z171" s="87">
        <v>0</v>
      </c>
      <c r="AA171" s="88">
        <f t="shared" si="3"/>
        <v>0</v>
      </c>
    </row>
    <row r="172" spans="2:27" s="13" customFormat="1" ht="15" customHeight="1">
      <c r="B172" s="14"/>
      <c r="C172" s="91">
        <v>57</v>
      </c>
      <c r="D172" s="91" t="s">
        <v>185</v>
      </c>
      <c r="E172" s="92" t="s">
        <v>379</v>
      </c>
      <c r="F172" s="202" t="s">
        <v>380</v>
      </c>
      <c r="G172" s="202"/>
      <c r="H172" s="202"/>
      <c r="I172" s="202"/>
      <c r="J172" s="93" t="s">
        <v>92</v>
      </c>
      <c r="K172" s="94">
        <v>52.5</v>
      </c>
      <c r="L172" s="203"/>
      <c r="M172" s="203"/>
      <c r="N172" s="203">
        <f t="shared" si="0"/>
        <v>0</v>
      </c>
      <c r="O172" s="194"/>
      <c r="P172" s="194"/>
      <c r="Q172" s="194"/>
      <c r="R172" s="16"/>
      <c r="T172" s="85" t="s">
        <v>16</v>
      </c>
      <c r="U172" s="86" t="s">
        <v>33</v>
      </c>
      <c r="V172" s="87">
        <v>0</v>
      </c>
      <c r="W172" s="87">
        <f t="shared" si="1"/>
        <v>0</v>
      </c>
      <c r="X172" s="87">
        <v>0</v>
      </c>
      <c r="Y172" s="87">
        <f t="shared" si="2"/>
        <v>0</v>
      </c>
      <c r="Z172" s="87">
        <v>0</v>
      </c>
      <c r="AA172" s="88">
        <f t="shared" si="3"/>
        <v>0</v>
      </c>
    </row>
    <row r="173" spans="2:27" s="13" customFormat="1" ht="15" customHeight="1">
      <c r="B173" s="14"/>
      <c r="C173" s="81">
        <v>58</v>
      </c>
      <c r="D173" s="81" t="s">
        <v>83</v>
      </c>
      <c r="E173" s="82" t="s">
        <v>381</v>
      </c>
      <c r="F173" s="193" t="s">
        <v>382</v>
      </c>
      <c r="G173" s="193"/>
      <c r="H173" s="193"/>
      <c r="I173" s="193"/>
      <c r="J173" s="83" t="s">
        <v>383</v>
      </c>
      <c r="K173" s="84">
        <v>8.6340000000000003</v>
      </c>
      <c r="L173" s="194"/>
      <c r="M173" s="194"/>
      <c r="N173" s="194">
        <f t="shared" si="0"/>
        <v>0</v>
      </c>
      <c r="O173" s="194"/>
      <c r="P173" s="194"/>
      <c r="Q173" s="194"/>
      <c r="R173" s="16"/>
      <c r="T173" s="85" t="s">
        <v>16</v>
      </c>
      <c r="U173" s="86" t="s">
        <v>33</v>
      </c>
      <c r="V173" s="87">
        <v>0</v>
      </c>
      <c r="W173" s="87">
        <f t="shared" si="1"/>
        <v>0</v>
      </c>
      <c r="X173" s="87">
        <v>0</v>
      </c>
      <c r="Y173" s="87">
        <f t="shared" si="2"/>
        <v>0</v>
      </c>
      <c r="Z173" s="87">
        <v>0</v>
      </c>
      <c r="AA173" s="88">
        <f t="shared" si="3"/>
        <v>0</v>
      </c>
    </row>
    <row r="174" spans="2:27" s="13" customFormat="1" ht="15" customHeight="1">
      <c r="B174" s="14"/>
      <c r="C174" s="81">
        <v>59</v>
      </c>
      <c r="D174" s="81" t="s">
        <v>83</v>
      </c>
      <c r="E174" s="82" t="s">
        <v>384</v>
      </c>
      <c r="F174" s="193" t="s">
        <v>385</v>
      </c>
      <c r="G174" s="193"/>
      <c r="H174" s="193"/>
      <c r="I174" s="193"/>
      <c r="J174" s="83" t="s">
        <v>383</v>
      </c>
      <c r="K174" s="84">
        <v>26.789000000000001</v>
      </c>
      <c r="L174" s="194"/>
      <c r="M174" s="194"/>
      <c r="N174" s="194">
        <f t="shared" si="0"/>
        <v>0</v>
      </c>
      <c r="O174" s="194"/>
      <c r="P174" s="194"/>
      <c r="Q174" s="194"/>
      <c r="R174" s="16"/>
      <c r="T174" s="85" t="s">
        <v>16</v>
      </c>
      <c r="U174" s="86" t="s">
        <v>33</v>
      </c>
      <c r="V174" s="87">
        <v>0</v>
      </c>
      <c r="W174" s="87">
        <f t="shared" si="1"/>
        <v>0</v>
      </c>
      <c r="X174" s="87">
        <v>0</v>
      </c>
      <c r="Y174" s="87">
        <f t="shared" si="2"/>
        <v>0</v>
      </c>
      <c r="Z174" s="87">
        <v>0</v>
      </c>
      <c r="AA174" s="88">
        <f t="shared" si="3"/>
        <v>0</v>
      </c>
    </row>
    <row r="175" spans="2:27" s="13" customFormat="1">
      <c r="B175" s="14"/>
      <c r="C175" s="81">
        <v>60</v>
      </c>
      <c r="D175" s="81" t="s">
        <v>83</v>
      </c>
      <c r="E175" s="82" t="s">
        <v>386</v>
      </c>
      <c r="F175" s="193" t="s">
        <v>387</v>
      </c>
      <c r="G175" s="193"/>
      <c r="H175" s="193"/>
      <c r="I175" s="193"/>
      <c r="J175" s="83" t="s">
        <v>383</v>
      </c>
      <c r="K175" s="84">
        <v>8.6340000000000003</v>
      </c>
      <c r="L175" s="194"/>
      <c r="M175" s="194"/>
      <c r="N175" s="194">
        <f t="shared" si="0"/>
        <v>0</v>
      </c>
      <c r="O175" s="194"/>
      <c r="P175" s="194"/>
      <c r="Q175" s="194"/>
      <c r="R175" s="16"/>
      <c r="T175" s="85" t="s">
        <v>16</v>
      </c>
      <c r="U175" s="86" t="s">
        <v>33</v>
      </c>
      <c r="V175" s="87">
        <v>0</v>
      </c>
      <c r="W175" s="87">
        <f t="shared" si="1"/>
        <v>0</v>
      </c>
      <c r="X175" s="87">
        <v>0</v>
      </c>
      <c r="Y175" s="87">
        <f t="shared" si="2"/>
        <v>0</v>
      </c>
      <c r="Z175" s="87">
        <v>0</v>
      </c>
      <c r="AA175" s="88">
        <f t="shared" si="3"/>
        <v>0</v>
      </c>
    </row>
    <row r="176" spans="2:27" s="71" customFormat="1">
      <c r="B176" s="70"/>
      <c r="D176" s="80" t="s">
        <v>260</v>
      </c>
      <c r="E176" s="80"/>
      <c r="F176" s="80"/>
      <c r="G176" s="80"/>
      <c r="H176" s="80"/>
      <c r="I176" s="80"/>
      <c r="J176" s="80"/>
      <c r="K176" s="80"/>
      <c r="L176" s="80"/>
      <c r="M176" s="80"/>
      <c r="N176" s="198" t="e">
        <f>#REF!</f>
        <v>#REF!</v>
      </c>
      <c r="O176" s="199"/>
      <c r="P176" s="199"/>
      <c r="Q176" s="199"/>
      <c r="R176" s="73"/>
      <c r="T176" s="74"/>
      <c r="W176" s="75">
        <f>SUM(W177:W191)</f>
        <v>0</v>
      </c>
      <c r="Y176" s="75">
        <f>SUM(Y177:Y191)</f>
        <v>0</v>
      </c>
      <c r="AA176" s="76">
        <f>SUM(AA177:AA191)</f>
        <v>0</v>
      </c>
    </row>
    <row r="177" spans="2:27" s="13" customFormat="1">
      <c r="B177" s="14"/>
      <c r="C177" s="81">
        <v>61</v>
      </c>
      <c r="D177" s="81" t="s">
        <v>83</v>
      </c>
      <c r="E177" s="82" t="s">
        <v>388</v>
      </c>
      <c r="F177" s="193" t="s">
        <v>389</v>
      </c>
      <c r="G177" s="193"/>
      <c r="H177" s="193"/>
      <c r="I177" s="193"/>
      <c r="J177" s="83" t="s">
        <v>86</v>
      </c>
      <c r="K177" s="84">
        <v>4</v>
      </c>
      <c r="L177" s="194"/>
      <c r="M177" s="194"/>
      <c r="N177" s="194">
        <f t="shared" ref="N177:N191" si="4">ROUND(L177*K177,3)</f>
        <v>0</v>
      </c>
      <c r="O177" s="194"/>
      <c r="P177" s="194"/>
      <c r="Q177" s="194"/>
      <c r="R177" s="16"/>
      <c r="T177" s="85" t="s">
        <v>16</v>
      </c>
      <c r="U177" s="86" t="s">
        <v>33</v>
      </c>
      <c r="V177" s="87">
        <v>0</v>
      </c>
      <c r="W177" s="87">
        <f t="shared" ref="W177:W191" si="5">V177*K177</f>
        <v>0</v>
      </c>
      <c r="X177" s="87">
        <v>0</v>
      </c>
      <c r="Y177" s="87">
        <f t="shared" ref="Y177:Y191" si="6">X177*K177</f>
        <v>0</v>
      </c>
      <c r="Z177" s="87">
        <v>0</v>
      </c>
      <c r="AA177" s="88">
        <f t="shared" ref="AA177:AA191" si="7">Z177*K177</f>
        <v>0</v>
      </c>
    </row>
    <row r="178" spans="2:27" s="13" customFormat="1">
      <c r="B178" s="14"/>
      <c r="C178" s="91">
        <v>62</v>
      </c>
      <c r="D178" s="91" t="s">
        <v>185</v>
      </c>
      <c r="E178" s="92" t="s">
        <v>390</v>
      </c>
      <c r="F178" s="202" t="s">
        <v>391</v>
      </c>
      <c r="G178" s="202"/>
      <c r="H178" s="202"/>
      <c r="I178" s="202"/>
      <c r="J178" s="93" t="s">
        <v>86</v>
      </c>
      <c r="K178" s="94">
        <v>4</v>
      </c>
      <c r="L178" s="203"/>
      <c r="M178" s="203"/>
      <c r="N178" s="203">
        <f t="shared" si="4"/>
        <v>0</v>
      </c>
      <c r="O178" s="194"/>
      <c r="P178" s="194"/>
      <c r="Q178" s="194"/>
      <c r="R178" s="16"/>
      <c r="T178" s="85" t="s">
        <v>16</v>
      </c>
      <c r="U178" s="86" t="s">
        <v>33</v>
      </c>
      <c r="V178" s="87">
        <v>0</v>
      </c>
      <c r="W178" s="87">
        <f t="shared" si="5"/>
        <v>0</v>
      </c>
      <c r="X178" s="87">
        <v>0</v>
      </c>
      <c r="Y178" s="87">
        <f t="shared" si="6"/>
        <v>0</v>
      </c>
      <c r="Z178" s="87">
        <v>0</v>
      </c>
      <c r="AA178" s="88">
        <f t="shared" si="7"/>
        <v>0</v>
      </c>
    </row>
    <row r="179" spans="2:27" s="13" customFormat="1">
      <c r="B179" s="14"/>
      <c r="C179" s="81">
        <v>63</v>
      </c>
      <c r="D179" s="81" t="s">
        <v>83</v>
      </c>
      <c r="E179" s="82" t="s">
        <v>392</v>
      </c>
      <c r="F179" s="193" t="s">
        <v>393</v>
      </c>
      <c r="G179" s="193"/>
      <c r="H179" s="193"/>
      <c r="I179" s="193"/>
      <c r="J179" s="83" t="s">
        <v>92</v>
      </c>
      <c r="K179" s="84">
        <v>11</v>
      </c>
      <c r="L179" s="194"/>
      <c r="M179" s="194"/>
      <c r="N179" s="194">
        <f t="shared" si="4"/>
        <v>0</v>
      </c>
      <c r="O179" s="194"/>
      <c r="P179" s="194"/>
      <c r="Q179" s="194"/>
      <c r="R179" s="16"/>
      <c r="T179" s="85" t="s">
        <v>16</v>
      </c>
      <c r="U179" s="86" t="s">
        <v>33</v>
      </c>
      <c r="V179" s="87">
        <v>0</v>
      </c>
      <c r="W179" s="87">
        <f t="shared" si="5"/>
        <v>0</v>
      </c>
      <c r="X179" s="87">
        <v>0</v>
      </c>
      <c r="Y179" s="87">
        <f t="shared" si="6"/>
        <v>0</v>
      </c>
      <c r="Z179" s="87">
        <v>0</v>
      </c>
      <c r="AA179" s="88">
        <f t="shared" si="7"/>
        <v>0</v>
      </c>
    </row>
    <row r="180" spans="2:27" s="13" customFormat="1">
      <c r="B180" s="14"/>
      <c r="C180" s="91">
        <v>64</v>
      </c>
      <c r="D180" s="91" t="s">
        <v>185</v>
      </c>
      <c r="E180" s="92" t="s">
        <v>394</v>
      </c>
      <c r="F180" s="202" t="s">
        <v>395</v>
      </c>
      <c r="G180" s="202"/>
      <c r="H180" s="202"/>
      <c r="I180" s="202"/>
      <c r="J180" s="93" t="s">
        <v>92</v>
      </c>
      <c r="K180" s="94">
        <v>11.55</v>
      </c>
      <c r="L180" s="203"/>
      <c r="M180" s="203"/>
      <c r="N180" s="203">
        <f t="shared" si="4"/>
        <v>0</v>
      </c>
      <c r="O180" s="194"/>
      <c r="P180" s="194"/>
      <c r="Q180" s="194"/>
      <c r="R180" s="16"/>
      <c r="T180" s="85" t="s">
        <v>16</v>
      </c>
      <c r="U180" s="86" t="s">
        <v>33</v>
      </c>
      <c r="V180" s="87">
        <v>0</v>
      </c>
      <c r="W180" s="87">
        <f t="shared" si="5"/>
        <v>0</v>
      </c>
      <c r="X180" s="87">
        <v>0</v>
      </c>
      <c r="Y180" s="87">
        <f t="shared" si="6"/>
        <v>0</v>
      </c>
      <c r="Z180" s="87">
        <v>0</v>
      </c>
      <c r="AA180" s="88">
        <f t="shared" si="7"/>
        <v>0</v>
      </c>
    </row>
    <row r="181" spans="2:27" s="13" customFormat="1">
      <c r="B181" s="14"/>
      <c r="C181" s="81">
        <v>65</v>
      </c>
      <c r="D181" s="81" t="s">
        <v>83</v>
      </c>
      <c r="E181" s="82" t="s">
        <v>396</v>
      </c>
      <c r="F181" s="193" t="s">
        <v>397</v>
      </c>
      <c r="G181" s="193"/>
      <c r="H181" s="193"/>
      <c r="I181" s="193"/>
      <c r="J181" s="83" t="s">
        <v>92</v>
      </c>
      <c r="K181" s="84">
        <v>38</v>
      </c>
      <c r="L181" s="194"/>
      <c r="M181" s="194"/>
      <c r="N181" s="194">
        <f t="shared" si="4"/>
        <v>0</v>
      </c>
      <c r="O181" s="194"/>
      <c r="P181" s="194"/>
      <c r="Q181" s="194"/>
      <c r="R181" s="16"/>
      <c r="T181" s="85" t="s">
        <v>16</v>
      </c>
      <c r="U181" s="86" t="s">
        <v>33</v>
      </c>
      <c r="V181" s="87">
        <v>0</v>
      </c>
      <c r="W181" s="87">
        <f t="shared" si="5"/>
        <v>0</v>
      </c>
      <c r="X181" s="87">
        <v>0</v>
      </c>
      <c r="Y181" s="87">
        <f t="shared" si="6"/>
        <v>0</v>
      </c>
      <c r="Z181" s="87">
        <v>0</v>
      </c>
      <c r="AA181" s="88">
        <f t="shared" si="7"/>
        <v>0</v>
      </c>
    </row>
    <row r="182" spans="2:27" s="13" customFormat="1">
      <c r="B182" s="14"/>
      <c r="C182" s="91">
        <v>66</v>
      </c>
      <c r="D182" s="91" t="s">
        <v>185</v>
      </c>
      <c r="E182" s="92" t="s">
        <v>398</v>
      </c>
      <c r="F182" s="202" t="s">
        <v>399</v>
      </c>
      <c r="G182" s="202"/>
      <c r="H182" s="202"/>
      <c r="I182" s="202"/>
      <c r="J182" s="93" t="s">
        <v>92</v>
      </c>
      <c r="K182" s="94">
        <v>39.9</v>
      </c>
      <c r="L182" s="203"/>
      <c r="M182" s="203"/>
      <c r="N182" s="203">
        <f t="shared" si="4"/>
        <v>0</v>
      </c>
      <c r="O182" s="194"/>
      <c r="P182" s="194"/>
      <c r="Q182" s="194"/>
      <c r="R182" s="16"/>
      <c r="T182" s="85" t="s">
        <v>16</v>
      </c>
      <c r="U182" s="86" t="s">
        <v>33</v>
      </c>
      <c r="V182" s="87">
        <v>0</v>
      </c>
      <c r="W182" s="87">
        <f t="shared" si="5"/>
        <v>0</v>
      </c>
      <c r="X182" s="87">
        <v>0</v>
      </c>
      <c r="Y182" s="87">
        <f t="shared" si="6"/>
        <v>0</v>
      </c>
      <c r="Z182" s="87">
        <v>0</v>
      </c>
      <c r="AA182" s="88">
        <f t="shared" si="7"/>
        <v>0</v>
      </c>
    </row>
    <row r="183" spans="2:27" s="13" customFormat="1">
      <c r="B183" s="14"/>
      <c r="C183" s="81">
        <v>67</v>
      </c>
      <c r="D183" s="81" t="s">
        <v>83</v>
      </c>
      <c r="E183" s="82" t="s">
        <v>400</v>
      </c>
      <c r="F183" s="193" t="s">
        <v>401</v>
      </c>
      <c r="G183" s="193"/>
      <c r="H183" s="193"/>
      <c r="I183" s="193"/>
      <c r="J183" s="83" t="s">
        <v>92</v>
      </c>
      <c r="K183" s="84">
        <v>54</v>
      </c>
      <c r="L183" s="194"/>
      <c r="M183" s="194"/>
      <c r="N183" s="194">
        <f t="shared" si="4"/>
        <v>0</v>
      </c>
      <c r="O183" s="194"/>
      <c r="P183" s="194"/>
      <c r="Q183" s="194"/>
      <c r="R183" s="16"/>
      <c r="T183" s="85" t="s">
        <v>16</v>
      </c>
      <c r="U183" s="86" t="s">
        <v>33</v>
      </c>
      <c r="V183" s="87">
        <v>0</v>
      </c>
      <c r="W183" s="87">
        <f t="shared" si="5"/>
        <v>0</v>
      </c>
      <c r="X183" s="87">
        <v>0</v>
      </c>
      <c r="Y183" s="87">
        <f t="shared" si="6"/>
        <v>0</v>
      </c>
      <c r="Z183" s="87">
        <v>0</v>
      </c>
      <c r="AA183" s="88">
        <f t="shared" si="7"/>
        <v>0</v>
      </c>
    </row>
    <row r="184" spans="2:27" s="13" customFormat="1">
      <c r="B184" s="14"/>
      <c r="C184" s="91">
        <v>68</v>
      </c>
      <c r="D184" s="91" t="s">
        <v>185</v>
      </c>
      <c r="E184" s="92" t="s">
        <v>402</v>
      </c>
      <c r="F184" s="202" t="s">
        <v>403</v>
      </c>
      <c r="G184" s="202"/>
      <c r="H184" s="202"/>
      <c r="I184" s="202"/>
      <c r="J184" s="93" t="s">
        <v>92</v>
      </c>
      <c r="K184" s="94">
        <v>56.7</v>
      </c>
      <c r="L184" s="203"/>
      <c r="M184" s="203"/>
      <c r="N184" s="203">
        <f t="shared" si="4"/>
        <v>0</v>
      </c>
      <c r="O184" s="194"/>
      <c r="P184" s="194"/>
      <c r="Q184" s="194"/>
      <c r="R184" s="16"/>
      <c r="T184" s="85" t="s">
        <v>16</v>
      </c>
      <c r="U184" s="86" t="s">
        <v>33</v>
      </c>
      <c r="V184" s="87">
        <v>0</v>
      </c>
      <c r="W184" s="87">
        <f t="shared" si="5"/>
        <v>0</v>
      </c>
      <c r="X184" s="87">
        <v>0</v>
      </c>
      <c r="Y184" s="87">
        <f t="shared" si="6"/>
        <v>0</v>
      </c>
      <c r="Z184" s="87">
        <v>0</v>
      </c>
      <c r="AA184" s="88">
        <f t="shared" si="7"/>
        <v>0</v>
      </c>
    </row>
    <row r="185" spans="2:27" s="13" customFormat="1">
      <c r="B185" s="14"/>
      <c r="C185" s="81">
        <v>69</v>
      </c>
      <c r="D185" s="81" t="s">
        <v>83</v>
      </c>
      <c r="E185" s="82" t="s">
        <v>404</v>
      </c>
      <c r="F185" s="193" t="s">
        <v>405</v>
      </c>
      <c r="G185" s="193"/>
      <c r="H185" s="193"/>
      <c r="I185" s="193"/>
      <c r="J185" s="83" t="s">
        <v>92</v>
      </c>
      <c r="K185" s="84">
        <v>26</v>
      </c>
      <c r="L185" s="194"/>
      <c r="M185" s="194"/>
      <c r="N185" s="194">
        <f t="shared" si="4"/>
        <v>0</v>
      </c>
      <c r="O185" s="194"/>
      <c r="P185" s="194"/>
      <c r="Q185" s="194"/>
      <c r="R185" s="16"/>
      <c r="T185" s="85" t="s">
        <v>16</v>
      </c>
      <c r="U185" s="86" t="s">
        <v>33</v>
      </c>
      <c r="V185" s="87">
        <v>0</v>
      </c>
      <c r="W185" s="87">
        <f t="shared" si="5"/>
        <v>0</v>
      </c>
      <c r="X185" s="87">
        <v>0</v>
      </c>
      <c r="Y185" s="87">
        <f t="shared" si="6"/>
        <v>0</v>
      </c>
      <c r="Z185" s="87">
        <v>0</v>
      </c>
      <c r="AA185" s="88">
        <f t="shared" si="7"/>
        <v>0</v>
      </c>
    </row>
    <row r="186" spans="2:27" s="13" customFormat="1">
      <c r="B186" s="14"/>
      <c r="C186" s="91">
        <v>70</v>
      </c>
      <c r="D186" s="91" t="s">
        <v>185</v>
      </c>
      <c r="E186" s="92" t="s">
        <v>406</v>
      </c>
      <c r="F186" s="202" t="s">
        <v>407</v>
      </c>
      <c r="G186" s="202"/>
      <c r="H186" s="202"/>
      <c r="I186" s="202"/>
      <c r="J186" s="93" t="s">
        <v>92</v>
      </c>
      <c r="K186" s="94">
        <v>27.3</v>
      </c>
      <c r="L186" s="203"/>
      <c r="M186" s="203"/>
      <c r="N186" s="203">
        <f t="shared" si="4"/>
        <v>0</v>
      </c>
      <c r="O186" s="194"/>
      <c r="P186" s="194"/>
      <c r="Q186" s="194"/>
      <c r="R186" s="16"/>
      <c r="T186" s="85" t="s">
        <v>16</v>
      </c>
      <c r="U186" s="86" t="s">
        <v>33</v>
      </c>
      <c r="V186" s="87">
        <v>0</v>
      </c>
      <c r="W186" s="87">
        <f t="shared" si="5"/>
        <v>0</v>
      </c>
      <c r="X186" s="87">
        <v>0</v>
      </c>
      <c r="Y186" s="87">
        <f t="shared" si="6"/>
        <v>0</v>
      </c>
      <c r="Z186" s="87">
        <v>0</v>
      </c>
      <c r="AA186" s="88">
        <f t="shared" si="7"/>
        <v>0</v>
      </c>
    </row>
    <row r="187" spans="2:27" s="13" customFormat="1">
      <c r="B187" s="14"/>
      <c r="C187" s="81">
        <v>71</v>
      </c>
      <c r="D187" s="81" t="s">
        <v>83</v>
      </c>
      <c r="E187" s="82" t="s">
        <v>408</v>
      </c>
      <c r="F187" s="193" t="s">
        <v>409</v>
      </c>
      <c r="G187" s="193"/>
      <c r="H187" s="193"/>
      <c r="I187" s="193"/>
      <c r="J187" s="83" t="s">
        <v>86</v>
      </c>
      <c r="K187" s="84">
        <v>4</v>
      </c>
      <c r="L187" s="194"/>
      <c r="M187" s="194"/>
      <c r="N187" s="194">
        <f t="shared" si="4"/>
        <v>0</v>
      </c>
      <c r="O187" s="194"/>
      <c r="P187" s="194"/>
      <c r="Q187" s="194"/>
      <c r="R187" s="16"/>
      <c r="T187" s="85" t="s">
        <v>16</v>
      </c>
      <c r="U187" s="86" t="s">
        <v>33</v>
      </c>
      <c r="V187" s="87">
        <v>0</v>
      </c>
      <c r="W187" s="87">
        <f t="shared" si="5"/>
        <v>0</v>
      </c>
      <c r="X187" s="87">
        <v>0</v>
      </c>
      <c r="Y187" s="87">
        <f t="shared" si="6"/>
        <v>0</v>
      </c>
      <c r="Z187" s="87">
        <v>0</v>
      </c>
      <c r="AA187" s="88">
        <f t="shared" si="7"/>
        <v>0</v>
      </c>
    </row>
    <row r="188" spans="2:27" s="13" customFormat="1">
      <c r="B188" s="14"/>
      <c r="C188" s="81">
        <v>72</v>
      </c>
      <c r="D188" s="81" t="s">
        <v>83</v>
      </c>
      <c r="E188" s="82" t="s">
        <v>410</v>
      </c>
      <c r="F188" s="193" t="s">
        <v>411</v>
      </c>
      <c r="G188" s="193"/>
      <c r="H188" s="193"/>
      <c r="I188" s="193"/>
      <c r="J188" s="83" t="s">
        <v>86</v>
      </c>
      <c r="K188" s="84">
        <v>2</v>
      </c>
      <c r="L188" s="194"/>
      <c r="M188" s="194"/>
      <c r="N188" s="194">
        <f t="shared" si="4"/>
        <v>0</v>
      </c>
      <c r="O188" s="194"/>
      <c r="P188" s="194"/>
      <c r="Q188" s="194"/>
      <c r="R188" s="16"/>
      <c r="T188" s="85" t="s">
        <v>16</v>
      </c>
      <c r="U188" s="86" t="s">
        <v>33</v>
      </c>
      <c r="V188" s="87">
        <v>0</v>
      </c>
      <c r="W188" s="87">
        <f t="shared" si="5"/>
        <v>0</v>
      </c>
      <c r="X188" s="87">
        <v>0</v>
      </c>
      <c r="Y188" s="87">
        <f t="shared" si="6"/>
        <v>0</v>
      </c>
      <c r="Z188" s="87">
        <v>0</v>
      </c>
      <c r="AA188" s="88">
        <f t="shared" si="7"/>
        <v>0</v>
      </c>
    </row>
    <row r="189" spans="2:27" s="13" customFormat="1">
      <c r="B189" s="14"/>
      <c r="C189" s="91">
        <v>73</v>
      </c>
      <c r="D189" s="91" t="s">
        <v>185</v>
      </c>
      <c r="E189" s="92" t="s">
        <v>412</v>
      </c>
      <c r="F189" s="202" t="s">
        <v>413</v>
      </c>
      <c r="G189" s="202"/>
      <c r="H189" s="202"/>
      <c r="I189" s="202"/>
      <c r="J189" s="93" t="s">
        <v>86</v>
      </c>
      <c r="K189" s="94">
        <v>2</v>
      </c>
      <c r="L189" s="203"/>
      <c r="M189" s="203"/>
      <c r="N189" s="203">
        <f t="shared" si="4"/>
        <v>0</v>
      </c>
      <c r="O189" s="194"/>
      <c r="P189" s="194"/>
      <c r="Q189" s="194"/>
      <c r="R189" s="16"/>
      <c r="T189" s="85" t="s">
        <v>16</v>
      </c>
      <c r="U189" s="86" t="s">
        <v>33</v>
      </c>
      <c r="V189" s="87">
        <v>0</v>
      </c>
      <c r="W189" s="87">
        <f t="shared" si="5"/>
        <v>0</v>
      </c>
      <c r="X189" s="87">
        <v>0</v>
      </c>
      <c r="Y189" s="87">
        <f t="shared" si="6"/>
        <v>0</v>
      </c>
      <c r="Z189" s="87">
        <v>0</v>
      </c>
      <c r="AA189" s="88">
        <f t="shared" si="7"/>
        <v>0</v>
      </c>
    </row>
    <row r="190" spans="2:27" s="13" customFormat="1">
      <c r="B190" s="14"/>
      <c r="C190" s="81">
        <v>74</v>
      </c>
      <c r="D190" s="81" t="s">
        <v>83</v>
      </c>
      <c r="E190" s="82" t="s">
        <v>384</v>
      </c>
      <c r="F190" s="193" t="s">
        <v>385</v>
      </c>
      <c r="G190" s="193"/>
      <c r="H190" s="193"/>
      <c r="I190" s="193"/>
      <c r="J190" s="83" t="s">
        <v>383</v>
      </c>
      <c r="K190" s="84">
        <v>1.26</v>
      </c>
      <c r="L190" s="194"/>
      <c r="M190" s="194"/>
      <c r="N190" s="194">
        <f t="shared" si="4"/>
        <v>0</v>
      </c>
      <c r="O190" s="194"/>
      <c r="P190" s="194"/>
      <c r="Q190" s="194"/>
      <c r="R190" s="16"/>
      <c r="T190" s="85" t="s">
        <v>16</v>
      </c>
      <c r="U190" s="86" t="s">
        <v>33</v>
      </c>
      <c r="V190" s="87">
        <v>0</v>
      </c>
      <c r="W190" s="87">
        <f t="shared" si="5"/>
        <v>0</v>
      </c>
      <c r="X190" s="87">
        <v>0</v>
      </c>
      <c r="Y190" s="87">
        <f t="shared" si="6"/>
        <v>0</v>
      </c>
      <c r="Z190" s="87">
        <v>0</v>
      </c>
      <c r="AA190" s="88">
        <f t="shared" si="7"/>
        <v>0</v>
      </c>
    </row>
    <row r="191" spans="2:27" s="13" customFormat="1">
      <c r="B191" s="14"/>
      <c r="C191" s="81">
        <v>75</v>
      </c>
      <c r="D191" s="81" t="s">
        <v>83</v>
      </c>
      <c r="E191" s="82" t="s">
        <v>386</v>
      </c>
      <c r="F191" s="193" t="s">
        <v>387</v>
      </c>
      <c r="G191" s="193"/>
      <c r="H191" s="193"/>
      <c r="I191" s="193"/>
      <c r="J191" s="83" t="s">
        <v>383</v>
      </c>
      <c r="K191" s="84">
        <v>4.6470000000000002</v>
      </c>
      <c r="L191" s="194"/>
      <c r="M191" s="194"/>
      <c r="N191" s="194">
        <f t="shared" si="4"/>
        <v>0</v>
      </c>
      <c r="O191" s="194"/>
      <c r="P191" s="194"/>
      <c r="Q191" s="194"/>
      <c r="R191" s="16"/>
      <c r="T191" s="85" t="s">
        <v>16</v>
      </c>
      <c r="U191" s="86" t="s">
        <v>33</v>
      </c>
      <c r="V191" s="87">
        <v>0</v>
      </c>
      <c r="W191" s="87">
        <f t="shared" si="5"/>
        <v>0</v>
      </c>
      <c r="X191" s="87">
        <v>0</v>
      </c>
      <c r="Y191" s="87">
        <f t="shared" si="6"/>
        <v>0</v>
      </c>
      <c r="Z191" s="87">
        <v>0</v>
      </c>
      <c r="AA191" s="88">
        <f t="shared" si="7"/>
        <v>0</v>
      </c>
    </row>
    <row r="192" spans="2:27" s="71" customFormat="1" ht="18">
      <c r="B192" s="70"/>
      <c r="D192" s="72" t="s">
        <v>62</v>
      </c>
      <c r="E192" s="72"/>
      <c r="F192" s="72"/>
      <c r="G192" s="72"/>
      <c r="H192" s="72"/>
      <c r="I192" s="72"/>
      <c r="J192" s="72"/>
      <c r="K192" s="72"/>
      <c r="L192" s="72"/>
      <c r="M192" s="72"/>
      <c r="N192" s="204" t="e">
        <f>#REF!</f>
        <v>#REF!</v>
      </c>
      <c r="O192" s="205"/>
      <c r="P192" s="205"/>
      <c r="Q192" s="205"/>
      <c r="R192" s="73"/>
      <c r="T192" s="74"/>
      <c r="W192" s="75">
        <f>SUM(W193:W195)</f>
        <v>0</v>
      </c>
      <c r="Y192" s="75">
        <f>SUM(Y193:Y195)</f>
        <v>0</v>
      </c>
      <c r="AA192" s="76">
        <f>SUM(AA193:AA195)</f>
        <v>0</v>
      </c>
    </row>
    <row r="193" spans="2:27" s="13" customFormat="1">
      <c r="B193" s="14"/>
      <c r="C193" s="81">
        <v>76</v>
      </c>
      <c r="D193" s="81" t="s">
        <v>83</v>
      </c>
      <c r="E193" s="82" t="s">
        <v>414</v>
      </c>
      <c r="F193" s="193" t="s">
        <v>415</v>
      </c>
      <c r="G193" s="193"/>
      <c r="H193" s="193"/>
      <c r="I193" s="193"/>
      <c r="J193" s="83" t="s">
        <v>242</v>
      </c>
      <c r="K193" s="84">
        <v>6</v>
      </c>
      <c r="L193" s="194"/>
      <c r="M193" s="194"/>
      <c r="N193" s="194">
        <f>ROUND(L193*K193,3)</f>
        <v>0</v>
      </c>
      <c r="O193" s="194"/>
      <c r="P193" s="194"/>
      <c r="Q193" s="194"/>
      <c r="R193" s="16"/>
      <c r="T193" s="85" t="s">
        <v>16</v>
      </c>
      <c r="U193" s="86" t="s">
        <v>33</v>
      </c>
      <c r="V193" s="87">
        <v>0</v>
      </c>
      <c r="W193" s="87">
        <f>V193*K193</f>
        <v>0</v>
      </c>
      <c r="X193" s="87">
        <v>0</v>
      </c>
      <c r="Y193" s="87">
        <f>X193*K193</f>
        <v>0</v>
      </c>
      <c r="Z193" s="87">
        <v>0</v>
      </c>
      <c r="AA193" s="88">
        <f>Z193*K193</f>
        <v>0</v>
      </c>
    </row>
    <row r="194" spans="2:27" s="13" customFormat="1">
      <c r="B194" s="14"/>
      <c r="C194" s="81">
        <v>78</v>
      </c>
      <c r="D194" s="81" t="s">
        <v>83</v>
      </c>
      <c r="E194" s="82" t="s">
        <v>416</v>
      </c>
      <c r="F194" s="193" t="s">
        <v>417</v>
      </c>
      <c r="G194" s="193"/>
      <c r="H194" s="193"/>
      <c r="I194" s="193"/>
      <c r="J194" s="83" t="s">
        <v>242</v>
      </c>
      <c r="K194" s="84">
        <v>5</v>
      </c>
      <c r="L194" s="194"/>
      <c r="M194" s="194"/>
      <c r="N194" s="194">
        <f>ROUND(L194*K194,3)</f>
        <v>0</v>
      </c>
      <c r="O194" s="194"/>
      <c r="P194" s="194"/>
      <c r="Q194" s="194"/>
      <c r="R194" s="16"/>
      <c r="T194" s="85" t="s">
        <v>16</v>
      </c>
      <c r="U194" s="86" t="s">
        <v>33</v>
      </c>
      <c r="V194" s="87">
        <v>0</v>
      </c>
      <c r="W194" s="87">
        <f>V194*K194</f>
        <v>0</v>
      </c>
      <c r="X194" s="87">
        <v>0</v>
      </c>
      <c r="Y194" s="87">
        <f>X194*K194</f>
        <v>0</v>
      </c>
      <c r="Z194" s="87">
        <v>0</v>
      </c>
      <c r="AA194" s="88">
        <f>Z194*K194</f>
        <v>0</v>
      </c>
    </row>
    <row r="195" spans="2:27" s="13" customFormat="1">
      <c r="B195" s="14"/>
      <c r="C195" s="81">
        <v>79</v>
      </c>
      <c r="D195" s="81" t="s">
        <v>83</v>
      </c>
      <c r="E195" s="82" t="s">
        <v>418</v>
      </c>
      <c r="F195" s="193" t="s">
        <v>419</v>
      </c>
      <c r="G195" s="193"/>
      <c r="H195" s="193"/>
      <c r="I195" s="193"/>
      <c r="J195" s="83" t="s">
        <v>242</v>
      </c>
      <c r="K195" s="84">
        <v>6</v>
      </c>
      <c r="L195" s="194"/>
      <c r="M195" s="194"/>
      <c r="N195" s="194">
        <f>ROUND(L195*K195,3)</f>
        <v>0</v>
      </c>
      <c r="O195" s="194"/>
      <c r="P195" s="194"/>
      <c r="Q195" s="194"/>
      <c r="R195" s="16"/>
      <c r="T195" s="85" t="s">
        <v>16</v>
      </c>
      <c r="U195" s="95" t="s">
        <v>33</v>
      </c>
      <c r="V195" s="96">
        <v>0</v>
      </c>
      <c r="W195" s="96">
        <f>V195*K195</f>
        <v>0</v>
      </c>
      <c r="X195" s="96">
        <v>0</v>
      </c>
      <c r="Y195" s="96">
        <f>X195*K195</f>
        <v>0</v>
      </c>
      <c r="Z195" s="96">
        <v>0</v>
      </c>
      <c r="AA195" s="97">
        <f>Z195*K195</f>
        <v>0</v>
      </c>
    </row>
    <row r="196" spans="2:27" s="13" customFormat="1">
      <c r="B196" s="38"/>
      <c r="C196" s="39"/>
      <c r="D196" s="39"/>
      <c r="E196" s="39"/>
      <c r="F196" s="39"/>
      <c r="G196" s="39"/>
      <c r="H196" s="39"/>
      <c r="I196" s="39"/>
      <c r="J196" s="39"/>
      <c r="K196" s="39"/>
      <c r="L196" s="39"/>
      <c r="M196" s="39"/>
      <c r="N196" s="39"/>
      <c r="O196" s="39"/>
      <c r="P196" s="39"/>
      <c r="Q196" s="39"/>
      <c r="R196" s="40"/>
    </row>
  </sheetData>
  <mergeCells count="293">
    <mergeCell ref="H1:K1"/>
    <mergeCell ref="C2:Q2"/>
    <mergeCell ref="S2:AC2"/>
    <mergeCell ref="C4:Q4"/>
    <mergeCell ref="F6:P6"/>
    <mergeCell ref="F7:P7"/>
    <mergeCell ref="O18:P18"/>
    <mergeCell ref="O20:P20"/>
    <mergeCell ref="O21:P21"/>
    <mergeCell ref="E24:L24"/>
    <mergeCell ref="M27:P27"/>
    <mergeCell ref="M28:P28"/>
    <mergeCell ref="O11:P11"/>
    <mergeCell ref="O12:P12"/>
    <mergeCell ref="O14:P14"/>
    <mergeCell ref="O15:P15"/>
    <mergeCell ref="O17:P17"/>
    <mergeCell ref="H35:J35"/>
    <mergeCell ref="M35:P35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N88:Q88"/>
    <mergeCell ref="N89:Q89"/>
    <mergeCell ref="N90:Q90"/>
    <mergeCell ref="N91:Q91"/>
    <mergeCell ref="N92:Q92"/>
    <mergeCell ref="N94:Q94"/>
    <mergeCell ref="F78:P78"/>
    <mergeCell ref="F79:P79"/>
    <mergeCell ref="M81:P81"/>
    <mergeCell ref="M83:Q83"/>
    <mergeCell ref="M84:Q84"/>
    <mergeCell ref="C86:G86"/>
    <mergeCell ref="N86:Q86"/>
    <mergeCell ref="M110:Q110"/>
    <mergeCell ref="F112:I112"/>
    <mergeCell ref="L112:M112"/>
    <mergeCell ref="N112:Q112"/>
    <mergeCell ref="N113:Q113"/>
    <mergeCell ref="N114:Q114"/>
    <mergeCell ref="L96:Q96"/>
    <mergeCell ref="C102:Q102"/>
    <mergeCell ref="F104:P104"/>
    <mergeCell ref="F105:P105"/>
    <mergeCell ref="M107:P107"/>
    <mergeCell ref="M109:Q109"/>
    <mergeCell ref="F118:I118"/>
    <mergeCell ref="L118:M118"/>
    <mergeCell ref="N118:Q118"/>
    <mergeCell ref="F119:I119"/>
    <mergeCell ref="L119:M119"/>
    <mergeCell ref="N119:Q119"/>
    <mergeCell ref="N115:Q115"/>
    <mergeCell ref="F116:I116"/>
    <mergeCell ref="L116:M116"/>
    <mergeCell ref="N116:Q116"/>
    <mergeCell ref="F117:I117"/>
    <mergeCell ref="L117:M117"/>
    <mergeCell ref="N117:Q117"/>
    <mergeCell ref="F122:I122"/>
    <mergeCell ref="L122:M122"/>
    <mergeCell ref="N122:Q122"/>
    <mergeCell ref="F123:I123"/>
    <mergeCell ref="L123:M123"/>
    <mergeCell ref="N123:Q123"/>
    <mergeCell ref="F120:I120"/>
    <mergeCell ref="L120:M120"/>
    <mergeCell ref="N120:Q120"/>
    <mergeCell ref="F121:I121"/>
    <mergeCell ref="L121:M121"/>
    <mergeCell ref="N121:Q121"/>
    <mergeCell ref="F126:I126"/>
    <mergeCell ref="L126:M126"/>
    <mergeCell ref="N126:Q126"/>
    <mergeCell ref="F127:I127"/>
    <mergeCell ref="L127:M127"/>
    <mergeCell ref="N127:Q127"/>
    <mergeCell ref="F124:I124"/>
    <mergeCell ref="L124:M124"/>
    <mergeCell ref="N124:Q124"/>
    <mergeCell ref="F125:I125"/>
    <mergeCell ref="L125:M125"/>
    <mergeCell ref="N125:Q125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F134:I134"/>
    <mergeCell ref="L134:M134"/>
    <mergeCell ref="N134:Q134"/>
    <mergeCell ref="F135:I135"/>
    <mergeCell ref="L135:M135"/>
    <mergeCell ref="N135:Q135"/>
    <mergeCell ref="F132:I132"/>
    <mergeCell ref="L132:M132"/>
    <mergeCell ref="N132:Q132"/>
    <mergeCell ref="F133:I133"/>
    <mergeCell ref="L133:M133"/>
    <mergeCell ref="N133:Q133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45:I145"/>
    <mergeCell ref="L145:M145"/>
    <mergeCell ref="N145:Q145"/>
    <mergeCell ref="N150:Q150"/>
    <mergeCell ref="F151:I151"/>
    <mergeCell ref="L151:M151"/>
    <mergeCell ref="N151:Q151"/>
    <mergeCell ref="F152:I152"/>
    <mergeCell ref="L152:M152"/>
    <mergeCell ref="N152:Q152"/>
    <mergeCell ref="F148:I148"/>
    <mergeCell ref="L148:M148"/>
    <mergeCell ref="N148:Q148"/>
    <mergeCell ref="F149:I149"/>
    <mergeCell ref="L149:M149"/>
    <mergeCell ref="N149:Q149"/>
    <mergeCell ref="F155:I155"/>
    <mergeCell ref="L155:M155"/>
    <mergeCell ref="N155:Q155"/>
    <mergeCell ref="F156:I156"/>
    <mergeCell ref="L156:M156"/>
    <mergeCell ref="N156:Q156"/>
    <mergeCell ref="F153:I153"/>
    <mergeCell ref="L153:M153"/>
    <mergeCell ref="N153:Q153"/>
    <mergeCell ref="F154:I154"/>
    <mergeCell ref="L154:M154"/>
    <mergeCell ref="N154:Q154"/>
    <mergeCell ref="F159:I159"/>
    <mergeCell ref="L159:M159"/>
    <mergeCell ref="N159:Q159"/>
    <mergeCell ref="F160:I160"/>
    <mergeCell ref="L160:M160"/>
    <mergeCell ref="N160:Q160"/>
    <mergeCell ref="F157:I157"/>
    <mergeCell ref="L157:M157"/>
    <mergeCell ref="N157:Q157"/>
    <mergeCell ref="F158:I158"/>
    <mergeCell ref="L158:M158"/>
    <mergeCell ref="N158:Q158"/>
    <mergeCell ref="F163:I163"/>
    <mergeCell ref="L163:M163"/>
    <mergeCell ref="N163:Q163"/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F168:I168"/>
    <mergeCell ref="L168:M168"/>
    <mergeCell ref="N168:Q168"/>
    <mergeCell ref="F165:I165"/>
    <mergeCell ref="L165:M165"/>
    <mergeCell ref="N165:Q165"/>
    <mergeCell ref="F166:I166"/>
    <mergeCell ref="L166:M166"/>
    <mergeCell ref="N166:Q166"/>
    <mergeCell ref="F174:I174"/>
    <mergeCell ref="L174:M174"/>
    <mergeCell ref="N174:Q174"/>
    <mergeCell ref="O9:Q9"/>
    <mergeCell ref="F150:I150"/>
    <mergeCell ref="L150:M150"/>
    <mergeCell ref="F171:I171"/>
    <mergeCell ref="L171:M171"/>
    <mergeCell ref="N171:Q171"/>
    <mergeCell ref="F172:I172"/>
    <mergeCell ref="L172:M172"/>
    <mergeCell ref="N172:Q172"/>
    <mergeCell ref="F173:I173"/>
    <mergeCell ref="L173:M173"/>
    <mergeCell ref="N173:Q173"/>
    <mergeCell ref="F169:I169"/>
    <mergeCell ref="L169:M169"/>
    <mergeCell ref="N169:Q169"/>
    <mergeCell ref="F170:I170"/>
    <mergeCell ref="L170:M170"/>
    <mergeCell ref="N170:Q170"/>
    <mergeCell ref="F167:I167"/>
    <mergeCell ref="L167:M167"/>
    <mergeCell ref="N167:Q167"/>
    <mergeCell ref="F178:I178"/>
    <mergeCell ref="L178:M178"/>
    <mergeCell ref="N178:Q178"/>
    <mergeCell ref="F179:I179"/>
    <mergeCell ref="L179:M179"/>
    <mergeCell ref="N179:Q179"/>
    <mergeCell ref="F175:I175"/>
    <mergeCell ref="L175:M175"/>
    <mergeCell ref="N175:Q175"/>
    <mergeCell ref="N176:Q176"/>
    <mergeCell ref="F177:I177"/>
    <mergeCell ref="L177:M177"/>
    <mergeCell ref="N177:Q177"/>
    <mergeCell ref="F182:I182"/>
    <mergeCell ref="L182:M182"/>
    <mergeCell ref="N182:Q182"/>
    <mergeCell ref="F183:I183"/>
    <mergeCell ref="L183:M183"/>
    <mergeCell ref="N183:Q183"/>
    <mergeCell ref="F180:I180"/>
    <mergeCell ref="L180:M180"/>
    <mergeCell ref="N180:Q180"/>
    <mergeCell ref="F181:I181"/>
    <mergeCell ref="L181:M181"/>
    <mergeCell ref="N181:Q181"/>
    <mergeCell ref="F186:I186"/>
    <mergeCell ref="L186:M186"/>
    <mergeCell ref="N186:Q186"/>
    <mergeCell ref="F187:I187"/>
    <mergeCell ref="L187:M187"/>
    <mergeCell ref="N187:Q187"/>
    <mergeCell ref="F184:I184"/>
    <mergeCell ref="L184:M184"/>
    <mergeCell ref="N184:Q184"/>
    <mergeCell ref="F185:I185"/>
    <mergeCell ref="L185:M185"/>
    <mergeCell ref="N185:Q185"/>
    <mergeCell ref="F190:I190"/>
    <mergeCell ref="L190:M190"/>
    <mergeCell ref="N190:Q190"/>
    <mergeCell ref="F191:I191"/>
    <mergeCell ref="L191:M191"/>
    <mergeCell ref="N191:Q191"/>
    <mergeCell ref="F188:I188"/>
    <mergeCell ref="L188:M188"/>
    <mergeCell ref="N188:Q188"/>
    <mergeCell ref="F189:I189"/>
    <mergeCell ref="L189:M189"/>
    <mergeCell ref="N189:Q189"/>
    <mergeCell ref="F195:I195"/>
    <mergeCell ref="L195:M195"/>
    <mergeCell ref="N195:Q195"/>
    <mergeCell ref="N192:Q192"/>
    <mergeCell ref="F193:I193"/>
    <mergeCell ref="L193:M193"/>
    <mergeCell ref="N193:Q193"/>
    <mergeCell ref="F194:I194"/>
    <mergeCell ref="L194:M194"/>
    <mergeCell ref="N194:Q194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11811023622047245" right="0.11811023622047245" top="0.31496062992125984" bottom="0.31496062992125984" header="0.31496062992125984" footer="0.31496062992125984"/>
  <pageSetup paperSize="9" scale="9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AP164"/>
  <sheetViews>
    <sheetView workbookViewId="0">
      <selection activeCell="C23" sqref="C23"/>
    </sheetView>
  </sheetViews>
  <sheetFormatPr defaultRowHeight="15"/>
  <cols>
    <col min="1" max="1" width="7.140625" customWidth="1"/>
    <col min="2" max="2" width="0.28515625" customWidth="1"/>
    <col min="3" max="3" width="3.5703125" customWidth="1"/>
    <col min="4" max="4" width="3.7109375" customWidth="1"/>
    <col min="5" max="5" width="13" customWidth="1"/>
    <col min="6" max="6" width="7.28515625" customWidth="1"/>
    <col min="7" max="7" width="8" customWidth="1"/>
    <col min="8" max="8" width="9.42578125" customWidth="1"/>
    <col min="9" max="9" width="6" customWidth="1"/>
    <col min="10" max="10" width="4.42578125" customWidth="1"/>
    <col min="11" max="11" width="9.85546875" customWidth="1"/>
    <col min="12" max="12" width="9.5703125" customWidth="1"/>
    <col min="13" max="14" width="5.140625" customWidth="1"/>
    <col min="15" max="15" width="1.7109375" customWidth="1"/>
    <col min="16" max="16" width="10.7109375" customWidth="1"/>
    <col min="17" max="17" width="3.5703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42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6.950000000000003" customHeight="1">
      <c r="C2" s="167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42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42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</row>
    <row r="5" spans="1:42" ht="6.95" customHeight="1">
      <c r="B5" s="9"/>
      <c r="R5" s="10"/>
    </row>
    <row r="6" spans="1:42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42" s="13" customFormat="1" ht="32.85" customHeight="1">
      <c r="B7" s="14"/>
      <c r="D7" s="15" t="s">
        <v>14</v>
      </c>
      <c r="F7" s="170" t="s">
        <v>468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42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42" s="13" customFormat="1" ht="14.45" customHeight="1">
      <c r="B9" s="14"/>
      <c r="D9" s="12" t="s">
        <v>18</v>
      </c>
      <c r="F9" s="17" t="s">
        <v>470</v>
      </c>
      <c r="M9" s="12" t="s">
        <v>19</v>
      </c>
      <c r="O9" s="140"/>
      <c r="P9" s="140"/>
      <c r="R9" s="16"/>
    </row>
    <row r="10" spans="1:42" s="13" customFormat="1" ht="10.9" customHeight="1">
      <c r="B10" s="14"/>
      <c r="R10" s="16"/>
    </row>
    <row r="11" spans="1:42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42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42" s="13" customFormat="1" ht="6.95" customHeight="1">
      <c r="B13" s="14"/>
      <c r="R13" s="16"/>
    </row>
    <row r="14" spans="1:42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42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42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">
        <v>16</v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">
        <v>16</v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">
        <v>16</v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">
        <v>16</v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 t="e">
        <f>N88</f>
        <v>#REF!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N102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 t="e">
        <f>ROUND(M27+M28,2)</f>
        <v>#REF!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 t="e">
        <f>M27</f>
        <v>#REF!</v>
      </c>
      <c r="I32" s="171"/>
      <c r="J32" s="171"/>
      <c r="M32" s="172" t="e">
        <f>H32*0.2</f>
        <v>#REF!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 t="e">
        <f>ROUND((SUM(#REF!)+SUM(#REF!)), 2)</f>
        <v>#REF!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 t="e">
        <f>ROUND((SUM(#REF!)+SUM(#REF!)), 2)</f>
        <v>#REF!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 t="e">
        <f>ROUND((SUM(#REF!)+SUM(#REF!)), 2)</f>
        <v>#REF!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 t="e">
        <f>SUM(M30:M36)</f>
        <v>#REF!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 hidden="1">
      <c r="B40" s="14"/>
      <c r="R40" s="16"/>
    </row>
    <row r="41" spans="2:18" hidden="1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 hidden="1">
      <c r="B46" s="9"/>
      <c r="R46" s="10"/>
    </row>
    <row r="47" spans="2:18" hidden="1">
      <c r="B47" s="9"/>
      <c r="R47" s="10"/>
    </row>
    <row r="48" spans="2:18">
      <c r="B48" s="9"/>
      <c r="R48" s="10"/>
    </row>
    <row r="49" spans="2:18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 hidden="1">
      <c r="B56" s="9"/>
      <c r="D56" s="32"/>
      <c r="H56" s="33"/>
      <c r="J56" s="32"/>
      <c r="P56" s="33"/>
      <c r="R56" s="10"/>
    </row>
    <row r="57" spans="2:18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>
      <c r="B62" s="9"/>
      <c r="D62" s="32"/>
      <c r="H62" s="33"/>
      <c r="J62" s="32"/>
      <c r="P62" s="33"/>
      <c r="R62" s="10"/>
    </row>
    <row r="63" spans="2:18" hidden="1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 hidden="1">
      <c r="B66" s="9"/>
      <c r="D66" s="32"/>
      <c r="H66" s="33"/>
      <c r="J66" s="32"/>
      <c r="P66" s="33"/>
      <c r="R66" s="10"/>
    </row>
    <row r="67" spans="2:18">
      <c r="B67" s="9"/>
      <c r="D67" s="32"/>
      <c r="H67" s="33"/>
      <c r="J67" s="32"/>
      <c r="P67" s="33"/>
      <c r="R67" s="10"/>
    </row>
    <row r="68" spans="2:18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 ht="15" customHeight="1">
      <c r="B78" s="14"/>
      <c r="C78" s="12" t="s">
        <v>13</v>
      </c>
      <c r="F78" s="168" t="str">
        <f>F6</f>
        <v>Modernizácia odborných učební ZŠ Kamenín</v>
      </c>
      <c r="G78" s="168"/>
      <c r="H78" s="168"/>
      <c r="I78" s="168"/>
      <c r="J78" s="168"/>
      <c r="K78" s="168"/>
      <c r="L78" s="168"/>
      <c r="M78" s="168"/>
      <c r="N78" s="168"/>
      <c r="O78" s="168"/>
      <c r="P78" s="168"/>
      <c r="R78" s="16"/>
    </row>
    <row r="79" spans="2:18" s="13" customFormat="1" ht="18" customHeight="1">
      <c r="B79" s="14"/>
      <c r="C79" s="44" t="s">
        <v>14</v>
      </c>
      <c r="F79" s="182" t="str">
        <f>F7</f>
        <v>Polytechnická učebňa - stavebné práce HSV a PSV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18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 t="str">
        <f>IF(O9="","",O9)</f>
        <v/>
      </c>
      <c r="N81" s="140"/>
      <c r="O81" s="140"/>
      <c r="P81" s="140"/>
      <c r="R81" s="16"/>
    </row>
    <row r="82" spans="2:18" s="13" customFormat="1">
      <c r="B82" s="14"/>
      <c r="R82" s="16"/>
    </row>
    <row r="83" spans="2:18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18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18" s="13" customFormat="1">
      <c r="B85" s="14"/>
      <c r="R85" s="16"/>
    </row>
    <row r="86" spans="2:18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18" s="13" customFormat="1">
      <c r="B87" s="14"/>
      <c r="R87" s="16"/>
    </row>
    <row r="88" spans="2:18" s="13" customFormat="1" ht="18">
      <c r="B88" s="14"/>
      <c r="C88" s="45" t="s">
        <v>49</v>
      </c>
      <c r="N88" s="176" t="e">
        <f>N121</f>
        <v>#REF!</v>
      </c>
      <c r="O88" s="177"/>
      <c r="P88" s="177"/>
      <c r="Q88" s="177"/>
      <c r="R88" s="16"/>
    </row>
    <row r="89" spans="2:18" s="47" customFormat="1" ht="18">
      <c r="B89" s="46"/>
      <c r="D89" s="48" t="s">
        <v>51</v>
      </c>
      <c r="N89" s="178" t="e">
        <f>N122</f>
        <v>#REF!</v>
      </c>
      <c r="O89" s="179"/>
      <c r="P89" s="179"/>
      <c r="Q89" s="179"/>
      <c r="R89" s="49"/>
    </row>
    <row r="90" spans="2:18" s="51" customFormat="1">
      <c r="B90" s="50"/>
      <c r="D90" s="52" t="s">
        <v>52</v>
      </c>
      <c r="N90" s="180">
        <f>N123</f>
        <v>0</v>
      </c>
      <c r="O90" s="181"/>
      <c r="P90" s="181"/>
      <c r="Q90" s="181"/>
      <c r="R90" s="53"/>
    </row>
    <row r="91" spans="2:18" s="51" customFormat="1">
      <c r="B91" s="50"/>
      <c r="D91" s="52" t="s">
        <v>53</v>
      </c>
      <c r="N91" s="180" t="e">
        <f>N125</f>
        <v>#REF!</v>
      </c>
      <c r="O91" s="181"/>
      <c r="P91" s="181"/>
      <c r="Q91" s="181"/>
      <c r="R91" s="53"/>
    </row>
    <row r="92" spans="2:18" s="51" customFormat="1">
      <c r="B92" s="50"/>
      <c r="D92" s="52" t="s">
        <v>54</v>
      </c>
      <c r="N92" s="180" t="e">
        <f>N132</f>
        <v>#REF!</v>
      </c>
      <c r="O92" s="181"/>
      <c r="P92" s="181"/>
      <c r="Q92" s="181"/>
      <c r="R92" s="53"/>
    </row>
    <row r="93" spans="2:18" s="51" customFormat="1">
      <c r="B93" s="50"/>
      <c r="D93" s="52" t="s">
        <v>55</v>
      </c>
      <c r="N93" s="180" t="e">
        <f>N141</f>
        <v>#REF!</v>
      </c>
      <c r="O93" s="181"/>
      <c r="P93" s="181"/>
      <c r="Q93" s="181"/>
      <c r="R93" s="53"/>
    </row>
    <row r="94" spans="2:18" s="47" customFormat="1" ht="18">
      <c r="B94" s="46"/>
      <c r="D94" s="48" t="s">
        <v>56</v>
      </c>
      <c r="N94" s="178" t="e">
        <f>N143</f>
        <v>#REF!</v>
      </c>
      <c r="O94" s="179"/>
      <c r="P94" s="179"/>
      <c r="Q94" s="179"/>
      <c r="R94" s="49"/>
    </row>
    <row r="95" spans="2:18" s="51" customFormat="1">
      <c r="B95" s="50"/>
      <c r="D95" s="52" t="s">
        <v>57</v>
      </c>
      <c r="N95" s="180" t="e">
        <f>N144</f>
        <v>#REF!</v>
      </c>
      <c r="O95" s="181"/>
      <c r="P95" s="181"/>
      <c r="Q95" s="181"/>
      <c r="R95" s="53"/>
    </row>
    <row r="96" spans="2:18" s="51" customFormat="1">
      <c r="B96" s="50"/>
      <c r="D96" s="52" t="s">
        <v>58</v>
      </c>
      <c r="N96" s="180">
        <f>N146</f>
        <v>0</v>
      </c>
      <c r="O96" s="181"/>
      <c r="P96" s="181"/>
      <c r="Q96" s="181"/>
      <c r="R96" s="53"/>
    </row>
    <row r="97" spans="2:21" s="51" customFormat="1">
      <c r="B97" s="50"/>
      <c r="D97" s="52" t="s">
        <v>59</v>
      </c>
      <c r="N97" s="180" t="e">
        <f>N152</f>
        <v>#REF!</v>
      </c>
      <c r="O97" s="181"/>
      <c r="P97" s="181"/>
      <c r="Q97" s="181"/>
      <c r="R97" s="53"/>
    </row>
    <row r="98" spans="2:21" s="51" customFormat="1">
      <c r="B98" s="50"/>
      <c r="D98" s="52" t="s">
        <v>60</v>
      </c>
      <c r="N98" s="180" t="e">
        <f>N154</f>
        <v>#REF!</v>
      </c>
      <c r="O98" s="181"/>
      <c r="P98" s="181"/>
      <c r="Q98" s="181"/>
      <c r="R98" s="53"/>
    </row>
    <row r="99" spans="2:21" s="51" customFormat="1">
      <c r="B99" s="50"/>
      <c r="D99" s="52" t="s">
        <v>61</v>
      </c>
      <c r="N99" s="180" t="e">
        <f>N158</f>
        <v>#REF!</v>
      </c>
      <c r="O99" s="181"/>
      <c r="P99" s="181"/>
      <c r="Q99" s="181"/>
      <c r="R99" s="53"/>
    </row>
    <row r="100" spans="2:21" s="47" customFormat="1" ht="18">
      <c r="B100" s="46"/>
      <c r="D100" s="48" t="s">
        <v>62</v>
      </c>
      <c r="N100" s="178" t="e">
        <f>N161</f>
        <v>#REF!</v>
      </c>
      <c r="O100" s="179"/>
      <c r="P100" s="179"/>
      <c r="Q100" s="179"/>
      <c r="R100" s="49"/>
    </row>
    <row r="101" spans="2:21" s="13" customFormat="1">
      <c r="B101" s="14"/>
      <c r="R101" s="16"/>
    </row>
    <row r="102" spans="2:21" s="13" customFormat="1" ht="18">
      <c r="B102" s="14"/>
      <c r="C102" s="45" t="s">
        <v>63</v>
      </c>
      <c r="N102" s="177">
        <v>0</v>
      </c>
      <c r="O102" s="185"/>
      <c r="P102" s="185"/>
      <c r="Q102" s="185"/>
      <c r="R102" s="16"/>
      <c r="T102" s="54"/>
      <c r="U102" s="55" t="s">
        <v>30</v>
      </c>
    </row>
    <row r="103" spans="2:21" s="13" customFormat="1">
      <c r="B103" s="14"/>
      <c r="R103" s="16"/>
    </row>
    <row r="104" spans="2:21" s="13" customFormat="1" ht="18">
      <c r="B104" s="14"/>
      <c r="C104" s="56" t="s">
        <v>64</v>
      </c>
      <c r="D104" s="25"/>
      <c r="E104" s="25"/>
      <c r="F104" s="25"/>
      <c r="G104" s="25"/>
      <c r="H104" s="25"/>
      <c r="I104" s="25"/>
      <c r="J104" s="25"/>
      <c r="K104" s="25"/>
      <c r="L104" s="186" t="e">
        <f>ROUND(SUM(N88+N102),2)</f>
        <v>#REF!</v>
      </c>
      <c r="M104" s="186"/>
      <c r="N104" s="186"/>
      <c r="O104" s="186"/>
      <c r="P104" s="186"/>
      <c r="Q104" s="186"/>
      <c r="R104" s="16"/>
    </row>
    <row r="105" spans="2:21" s="13" customFormat="1">
      <c r="B105" s="38"/>
      <c r="C105" s="39"/>
      <c r="D105" s="39"/>
      <c r="E105" s="39"/>
      <c r="F105" s="39"/>
      <c r="G105" s="39"/>
      <c r="H105" s="39"/>
      <c r="I105" s="39"/>
      <c r="J105" s="39"/>
      <c r="K105" s="39"/>
      <c r="L105" s="39"/>
      <c r="M105" s="39"/>
      <c r="N105" s="39"/>
      <c r="O105" s="39"/>
      <c r="P105" s="39"/>
      <c r="Q105" s="39"/>
      <c r="R105" s="40"/>
    </row>
    <row r="109" spans="2:21" s="13" customFormat="1">
      <c r="B109" s="41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42"/>
      <c r="P109" s="42"/>
      <c r="Q109" s="42"/>
      <c r="R109" s="43"/>
    </row>
    <row r="110" spans="2:21" s="13" customFormat="1" ht="21">
      <c r="B110" s="14"/>
      <c r="C110" s="137" t="s">
        <v>65</v>
      </c>
      <c r="D110" s="171"/>
      <c r="E110" s="171"/>
      <c r="F110" s="171"/>
      <c r="G110" s="171"/>
      <c r="H110" s="171"/>
      <c r="I110" s="171"/>
      <c r="J110" s="171"/>
      <c r="K110" s="171"/>
      <c r="L110" s="171"/>
      <c r="M110" s="171"/>
      <c r="N110" s="171"/>
      <c r="O110" s="171"/>
      <c r="P110" s="171"/>
      <c r="Q110" s="171"/>
      <c r="R110" s="16"/>
    </row>
    <row r="111" spans="2:21" s="13" customFormat="1">
      <c r="B111" s="14"/>
      <c r="R111" s="16"/>
    </row>
    <row r="112" spans="2:21" s="13" customFormat="1" ht="15" customHeight="1">
      <c r="B112" s="14"/>
      <c r="C112" s="12" t="s">
        <v>13</v>
      </c>
      <c r="F112" s="168" t="str">
        <f>F6</f>
        <v>Modernizácia odborných učební ZŠ Kamenín</v>
      </c>
      <c r="G112" s="169"/>
      <c r="H112" s="169"/>
      <c r="I112" s="169"/>
      <c r="J112" s="169"/>
      <c r="K112" s="169"/>
      <c r="L112" s="169"/>
      <c r="M112" s="169"/>
      <c r="N112" s="169"/>
      <c r="O112" s="169"/>
      <c r="P112" s="169"/>
      <c r="R112" s="16"/>
    </row>
    <row r="113" spans="2:27" s="13" customFormat="1" ht="18" customHeight="1">
      <c r="B113" s="14"/>
      <c r="C113" s="44" t="s">
        <v>14</v>
      </c>
      <c r="F113" s="182" t="str">
        <f>F7</f>
        <v>Polytechnická učebňa - stavebné práce HSV a PSV</v>
      </c>
      <c r="G113" s="171"/>
      <c r="H113" s="171"/>
      <c r="I113" s="171"/>
      <c r="J113" s="171"/>
      <c r="K113" s="171"/>
      <c r="L113" s="171"/>
      <c r="M113" s="171"/>
      <c r="N113" s="171"/>
      <c r="O113" s="171"/>
      <c r="P113" s="171"/>
      <c r="R113" s="16"/>
    </row>
    <row r="114" spans="2:27" s="13" customFormat="1">
      <c r="B114" s="14"/>
      <c r="R114" s="16"/>
    </row>
    <row r="115" spans="2:27" s="13" customFormat="1">
      <c r="B115" s="14"/>
      <c r="C115" s="12" t="s">
        <v>18</v>
      </c>
      <c r="F115" s="17" t="str">
        <f>F9</f>
        <v>Kamenín</v>
      </c>
      <c r="K115" s="12" t="s">
        <v>19</v>
      </c>
      <c r="M115" s="140"/>
      <c r="N115" s="140"/>
      <c r="O115" s="140"/>
      <c r="P115" s="140"/>
      <c r="R115" s="16"/>
    </row>
    <row r="116" spans="2:27" s="13" customFormat="1">
      <c r="B116" s="14"/>
      <c r="R116" s="16"/>
    </row>
    <row r="117" spans="2:27" s="13" customFormat="1">
      <c r="B117" s="14"/>
      <c r="C117" s="12" t="s">
        <v>20</v>
      </c>
      <c r="F117" s="17" t="str">
        <f>E12</f>
        <v>Obec Kamenín</v>
      </c>
      <c r="K117" s="12" t="s">
        <v>24</v>
      </c>
      <c r="M117" s="139" t="str">
        <f>E18</f>
        <v>Ing. Ladislav Bréda</v>
      </c>
      <c r="N117" s="139"/>
      <c r="O117" s="139"/>
      <c r="P117" s="139"/>
      <c r="Q117" s="139"/>
      <c r="R117" s="16"/>
    </row>
    <row r="118" spans="2:27" s="13" customFormat="1">
      <c r="B118" s="14"/>
      <c r="C118" s="12" t="s">
        <v>23</v>
      </c>
      <c r="F118" s="17" t="str">
        <f>IF(E15="","",E15)</f>
        <v xml:space="preserve"> </v>
      </c>
      <c r="K118" s="12" t="s">
        <v>25</v>
      </c>
      <c r="M118" s="139" t="str">
        <f>E21</f>
        <v>Ing. Ladislav Bréda</v>
      </c>
      <c r="N118" s="139"/>
      <c r="O118" s="139"/>
      <c r="P118" s="139"/>
      <c r="Q118" s="139"/>
      <c r="R118" s="16"/>
    </row>
    <row r="119" spans="2:27" s="13" customFormat="1">
      <c r="B119" s="14"/>
      <c r="R119" s="16"/>
    </row>
    <row r="120" spans="2:27" s="61" customFormat="1" ht="45" customHeight="1">
      <c r="B120" s="57"/>
      <c r="C120" s="58" t="s">
        <v>66</v>
      </c>
      <c r="D120" s="59" t="s">
        <v>67</v>
      </c>
      <c r="E120" s="59" t="s">
        <v>68</v>
      </c>
      <c r="F120" s="195" t="s">
        <v>69</v>
      </c>
      <c r="G120" s="195"/>
      <c r="H120" s="195"/>
      <c r="I120" s="195"/>
      <c r="J120" s="59" t="s">
        <v>70</v>
      </c>
      <c r="K120" s="59" t="s">
        <v>71</v>
      </c>
      <c r="L120" s="196" t="s">
        <v>72</v>
      </c>
      <c r="M120" s="196"/>
      <c r="N120" s="195" t="s">
        <v>48</v>
      </c>
      <c r="O120" s="195"/>
      <c r="P120" s="195"/>
      <c r="Q120" s="197"/>
      <c r="R120" s="60"/>
      <c r="T120" s="62" t="s">
        <v>73</v>
      </c>
      <c r="U120" s="63" t="s">
        <v>30</v>
      </c>
      <c r="V120" s="63" t="s">
        <v>74</v>
      </c>
      <c r="W120" s="63" t="s">
        <v>75</v>
      </c>
      <c r="X120" s="63" t="s">
        <v>76</v>
      </c>
      <c r="Y120" s="63" t="s">
        <v>77</v>
      </c>
      <c r="Z120" s="63" t="s">
        <v>78</v>
      </c>
      <c r="AA120" s="64" t="s">
        <v>79</v>
      </c>
    </row>
    <row r="121" spans="2:27" s="13" customFormat="1" ht="18">
      <c r="B121" s="14"/>
      <c r="C121" s="65" t="s">
        <v>27</v>
      </c>
      <c r="N121" s="187" t="e">
        <f>#REF!</f>
        <v>#REF!</v>
      </c>
      <c r="O121" s="188"/>
      <c r="P121" s="188"/>
      <c r="Q121" s="188"/>
      <c r="R121" s="16"/>
      <c r="T121" s="66"/>
      <c r="U121" s="18"/>
      <c r="V121" s="18"/>
      <c r="W121" s="67">
        <f>W122+W143+W161</f>
        <v>33.529601999999997</v>
      </c>
      <c r="X121" s="18"/>
      <c r="Y121" s="67">
        <f>Y122+Y143+Y161</f>
        <v>3.7466852599999996</v>
      </c>
      <c r="Z121" s="18"/>
      <c r="AA121" s="68">
        <f>AA122+AA143+AA161</f>
        <v>3.3898000000000001</v>
      </c>
    </row>
    <row r="122" spans="2:27" s="71" customFormat="1" ht="18">
      <c r="B122" s="70"/>
      <c r="D122" s="72" t="s">
        <v>51</v>
      </c>
      <c r="E122" s="72"/>
      <c r="F122" s="72"/>
      <c r="G122" s="72"/>
      <c r="H122" s="72"/>
      <c r="I122" s="72"/>
      <c r="J122" s="72"/>
      <c r="K122" s="72"/>
      <c r="L122" s="72"/>
      <c r="M122" s="72"/>
      <c r="N122" s="189" t="e">
        <f>#REF!</f>
        <v>#REF!</v>
      </c>
      <c r="O122" s="190"/>
      <c r="P122" s="190"/>
      <c r="Q122" s="190"/>
      <c r="R122" s="73"/>
      <c r="T122" s="74"/>
      <c r="W122" s="75">
        <f>W123+W125+W132+W141</f>
        <v>15.286201999999999</v>
      </c>
      <c r="Y122" s="75">
        <f>Y123+Y125+Y132+Y141</f>
        <v>3.3659332599999998</v>
      </c>
      <c r="AA122" s="76">
        <f>AA123+AA125+AA132+AA141</f>
        <v>3.3898000000000001</v>
      </c>
    </row>
    <row r="123" spans="2:27" s="71" customFormat="1" ht="6.75" customHeight="1">
      <c r="B123" s="70"/>
      <c r="D123" s="80"/>
      <c r="E123" s="80"/>
      <c r="F123" s="80"/>
      <c r="G123" s="80"/>
      <c r="H123" s="80"/>
      <c r="I123" s="80"/>
      <c r="J123" s="80"/>
      <c r="K123" s="80"/>
      <c r="L123" s="80"/>
      <c r="M123" s="80"/>
      <c r="N123" s="191"/>
      <c r="O123" s="191"/>
      <c r="P123" s="191"/>
      <c r="Q123" s="191"/>
      <c r="R123" s="73"/>
      <c r="T123" s="74"/>
      <c r="W123" s="75">
        <f>W124</f>
        <v>0</v>
      </c>
      <c r="Y123" s="75">
        <f>Y124</f>
        <v>0</v>
      </c>
      <c r="AA123" s="76">
        <f>AA124</f>
        <v>0</v>
      </c>
    </row>
    <row r="124" spans="2:27" s="13" customFormat="1" ht="6.75" customHeight="1">
      <c r="B124" s="14"/>
      <c r="C124" s="81"/>
      <c r="D124" s="81"/>
      <c r="E124" s="82"/>
      <c r="F124" s="214"/>
      <c r="G124" s="215"/>
      <c r="H124" s="215"/>
      <c r="I124" s="216"/>
      <c r="J124" s="83"/>
      <c r="K124" s="84"/>
      <c r="L124" s="208"/>
      <c r="M124" s="210"/>
      <c r="N124" s="208"/>
      <c r="O124" s="209"/>
      <c r="P124" s="209"/>
      <c r="Q124" s="210"/>
      <c r="R124" s="16"/>
      <c r="T124" s="85" t="s">
        <v>16</v>
      </c>
      <c r="U124" s="86" t="s">
        <v>33</v>
      </c>
      <c r="V124" s="87">
        <v>0.188</v>
      </c>
      <c r="W124" s="87">
        <f>V124*K124</f>
        <v>0</v>
      </c>
      <c r="X124" s="87">
        <v>2.6579999999999999E-2</v>
      </c>
      <c r="Y124" s="87">
        <f>X124*K124</f>
        <v>0</v>
      </c>
      <c r="Z124" s="87">
        <v>0</v>
      </c>
      <c r="AA124" s="88">
        <f>Z124*K124</f>
        <v>0</v>
      </c>
    </row>
    <row r="125" spans="2:27" s="71" customFormat="1">
      <c r="B125" s="70"/>
      <c r="D125" s="80" t="s">
        <v>53</v>
      </c>
      <c r="E125" s="80"/>
      <c r="F125" s="80"/>
      <c r="G125" s="80"/>
      <c r="H125" s="80"/>
      <c r="I125" s="80"/>
      <c r="J125" s="80"/>
      <c r="K125" s="80"/>
      <c r="L125" s="80"/>
      <c r="M125" s="80"/>
      <c r="N125" s="198" t="e">
        <f>#REF!</f>
        <v>#REF!</v>
      </c>
      <c r="O125" s="199"/>
      <c r="P125" s="199"/>
      <c r="Q125" s="199"/>
      <c r="R125" s="73"/>
      <c r="T125" s="74"/>
      <c r="W125" s="75">
        <f>SUM(W126:W131)</f>
        <v>6.4823559999999993</v>
      </c>
      <c r="Y125" s="75">
        <f>SUM(Y126:Y131)</f>
        <v>3.3659332599999998</v>
      </c>
      <c r="AA125" s="76">
        <f>SUM(AA126:AA131)</f>
        <v>0</v>
      </c>
    </row>
    <row r="126" spans="2:27" s="13" customFormat="1" ht="15" customHeight="1">
      <c r="B126" s="14"/>
      <c r="C126" s="81">
        <v>1</v>
      </c>
      <c r="D126" s="81" t="s">
        <v>83</v>
      </c>
      <c r="E126" s="82" t="s">
        <v>90</v>
      </c>
      <c r="F126" s="193" t="s">
        <v>91</v>
      </c>
      <c r="G126" s="193"/>
      <c r="H126" s="193"/>
      <c r="I126" s="193"/>
      <c r="J126" s="83" t="s">
        <v>109</v>
      </c>
      <c r="K126" s="84">
        <v>20</v>
      </c>
      <c r="L126" s="194"/>
      <c r="M126" s="194"/>
      <c r="N126" s="194">
        <f t="shared" ref="N126:N131" si="0">ROUND(L126*K126,3)</f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0.14599999999999999</v>
      </c>
      <c r="W126" s="87">
        <f t="shared" ref="W126:W131" si="1">V126*K126</f>
        <v>2.92</v>
      </c>
      <c r="X126" s="87">
        <v>2.8E-3</v>
      </c>
      <c r="Y126" s="87">
        <f t="shared" ref="Y126:Y131" si="2">X126*K126</f>
        <v>5.6000000000000001E-2</v>
      </c>
      <c r="Z126" s="87">
        <v>0</v>
      </c>
      <c r="AA126" s="88">
        <f t="shared" ref="AA126:AA131" si="3">Z126*K126</f>
        <v>0</v>
      </c>
    </row>
    <row r="127" spans="2:27" s="13" customFormat="1" ht="15" customHeight="1">
      <c r="B127" s="14"/>
      <c r="C127" s="81">
        <v>2</v>
      </c>
      <c r="D127" s="81" t="s">
        <v>83</v>
      </c>
      <c r="E127" s="82" t="s">
        <v>95</v>
      </c>
      <c r="F127" s="193" t="s">
        <v>96</v>
      </c>
      <c r="G127" s="193"/>
      <c r="H127" s="193"/>
      <c r="I127" s="193"/>
      <c r="J127" s="83" t="s">
        <v>97</v>
      </c>
      <c r="K127" s="84">
        <v>0.35</v>
      </c>
      <c r="L127" s="194"/>
      <c r="M127" s="194"/>
      <c r="N127" s="194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2.3199999999999998</v>
      </c>
      <c r="W127" s="87">
        <f t="shared" si="1"/>
        <v>0.81199999999999994</v>
      </c>
      <c r="X127" s="87">
        <v>2.19407</v>
      </c>
      <c r="Y127" s="87">
        <f t="shared" si="2"/>
        <v>0.7679244999999999</v>
      </c>
      <c r="Z127" s="87">
        <v>0</v>
      </c>
      <c r="AA127" s="88">
        <f t="shared" si="3"/>
        <v>0</v>
      </c>
    </row>
    <row r="128" spans="2:27" s="13" customFormat="1" ht="15" hidden="1" customHeight="1">
      <c r="B128" s="14"/>
      <c r="C128" s="81" t="s">
        <v>87</v>
      </c>
      <c r="D128" s="81" t="s">
        <v>83</v>
      </c>
      <c r="E128" s="82" t="s">
        <v>99</v>
      </c>
      <c r="F128" s="193" t="s">
        <v>100</v>
      </c>
      <c r="G128" s="193"/>
      <c r="H128" s="193"/>
      <c r="I128" s="193"/>
      <c r="J128" s="83" t="s">
        <v>97</v>
      </c>
      <c r="K128" s="84">
        <v>0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0.69599999999999995</v>
      </c>
      <c r="W128" s="87">
        <f t="shared" si="1"/>
        <v>0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</row>
    <row r="129" spans="2:27" s="13" customFormat="1" ht="15" customHeight="1">
      <c r="B129" s="14"/>
      <c r="C129" s="81">
        <v>3</v>
      </c>
      <c r="D129" s="81" t="s">
        <v>83</v>
      </c>
      <c r="E129" s="82" t="s">
        <v>103</v>
      </c>
      <c r="F129" s="193" t="s">
        <v>104</v>
      </c>
      <c r="G129" s="193"/>
      <c r="H129" s="193"/>
      <c r="I129" s="193"/>
      <c r="J129" s="83" t="s">
        <v>97</v>
      </c>
      <c r="K129" s="84">
        <v>0.35799999999999998</v>
      </c>
      <c r="L129" s="194"/>
      <c r="M129" s="194"/>
      <c r="N129" s="194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2.5819999999999999</v>
      </c>
      <c r="W129" s="87">
        <f t="shared" si="1"/>
        <v>0.92435599999999996</v>
      </c>
      <c r="X129" s="87">
        <v>2.4157199999999999</v>
      </c>
      <c r="Y129" s="87">
        <f t="shared" si="2"/>
        <v>0.86482775999999995</v>
      </c>
      <c r="Z129" s="87">
        <v>0</v>
      </c>
      <c r="AA129" s="88">
        <f t="shared" si="3"/>
        <v>0</v>
      </c>
    </row>
    <row r="130" spans="2:27" s="13" customFormat="1" ht="15" customHeight="1">
      <c r="B130" s="14"/>
      <c r="C130" s="81">
        <v>4</v>
      </c>
      <c r="D130" s="81" t="s">
        <v>83</v>
      </c>
      <c r="E130" s="82" t="s">
        <v>116</v>
      </c>
      <c r="F130" s="193" t="s">
        <v>117</v>
      </c>
      <c r="G130" s="193"/>
      <c r="H130" s="193"/>
      <c r="I130" s="193"/>
      <c r="J130" s="83" t="s">
        <v>97</v>
      </c>
      <c r="K130" s="84">
        <v>0.91300000000000003</v>
      </c>
      <c r="L130" s="194"/>
      <c r="M130" s="194"/>
      <c r="N130" s="194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2</v>
      </c>
      <c r="W130" s="87">
        <f t="shared" si="1"/>
        <v>1.8260000000000001</v>
      </c>
      <c r="X130" s="87">
        <v>1.837</v>
      </c>
      <c r="Y130" s="87">
        <f t="shared" si="2"/>
        <v>1.677181</v>
      </c>
      <c r="Z130" s="87">
        <v>0</v>
      </c>
      <c r="AA130" s="88">
        <f t="shared" si="3"/>
        <v>0</v>
      </c>
    </row>
    <row r="131" spans="2:27" s="13" customFormat="1" ht="15" hidden="1" customHeight="1">
      <c r="B131" s="14"/>
      <c r="C131" s="81" t="s">
        <v>119</v>
      </c>
      <c r="D131" s="81" t="s">
        <v>83</v>
      </c>
      <c r="E131" s="82" t="s">
        <v>120</v>
      </c>
      <c r="F131" s="193" t="s">
        <v>121</v>
      </c>
      <c r="G131" s="193"/>
      <c r="H131" s="193"/>
      <c r="I131" s="193"/>
      <c r="J131" s="83" t="s">
        <v>92</v>
      </c>
      <c r="K131" s="84">
        <v>0</v>
      </c>
      <c r="L131" s="194"/>
      <c r="M131" s="194"/>
      <c r="N131" s="194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0.24199999999999999</v>
      </c>
      <c r="W131" s="87">
        <f t="shared" si="1"/>
        <v>0</v>
      </c>
      <c r="X131" s="87">
        <v>1.0000000000000001E-5</v>
      </c>
      <c r="Y131" s="87">
        <f t="shared" si="2"/>
        <v>0</v>
      </c>
      <c r="Z131" s="87">
        <v>0</v>
      </c>
      <c r="AA131" s="88">
        <f t="shared" si="3"/>
        <v>0</v>
      </c>
    </row>
    <row r="132" spans="2:27" s="71" customFormat="1">
      <c r="B132" s="70"/>
      <c r="D132" s="80" t="s">
        <v>54</v>
      </c>
      <c r="E132" s="80"/>
      <c r="F132" s="80"/>
      <c r="G132" s="80"/>
      <c r="H132" s="80"/>
      <c r="I132" s="80"/>
      <c r="J132" s="80"/>
      <c r="K132" s="80"/>
      <c r="L132" s="80"/>
      <c r="M132" s="80"/>
      <c r="N132" s="198" t="e">
        <f>#REF!</f>
        <v>#REF!</v>
      </c>
      <c r="O132" s="199"/>
      <c r="P132" s="199"/>
      <c r="Q132" s="199"/>
      <c r="R132" s="73"/>
      <c r="T132" s="74"/>
      <c r="W132" s="75">
        <f>SUM(W133:W140)</f>
        <v>8.6551380000000009</v>
      </c>
      <c r="Y132" s="75">
        <f>SUM(Y133:Y140)</f>
        <v>0</v>
      </c>
      <c r="AA132" s="76">
        <f>SUM(AA133:AA140)</f>
        <v>3.3898000000000001</v>
      </c>
    </row>
    <row r="133" spans="2:27" s="13" customFormat="1" ht="15" customHeight="1">
      <c r="B133" s="14"/>
      <c r="C133" s="81">
        <v>5</v>
      </c>
      <c r="D133" s="81" t="s">
        <v>83</v>
      </c>
      <c r="E133" s="82" t="s">
        <v>124</v>
      </c>
      <c r="F133" s="193" t="s">
        <v>125</v>
      </c>
      <c r="G133" s="193"/>
      <c r="H133" s="193"/>
      <c r="I133" s="193"/>
      <c r="J133" s="83" t="s">
        <v>97</v>
      </c>
      <c r="K133" s="84">
        <v>0.49399999999999999</v>
      </c>
      <c r="L133" s="194"/>
      <c r="M133" s="194"/>
      <c r="N133" s="194">
        <f t="shared" ref="N133:N140" si="4">ROUND(L133*K133,3)</f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11.737</v>
      </c>
      <c r="W133" s="87">
        <f t="shared" ref="W133:W140" si="5">V133*K133</f>
        <v>5.7980780000000003</v>
      </c>
      <c r="X133" s="87">
        <v>0</v>
      </c>
      <c r="Y133" s="87">
        <f t="shared" ref="Y133:Y140" si="6">X133*K133</f>
        <v>0</v>
      </c>
      <c r="Z133" s="87">
        <v>2.2000000000000002</v>
      </c>
      <c r="AA133" s="88">
        <f t="shared" ref="AA133:AA140" si="7">Z133*K133</f>
        <v>1.0868</v>
      </c>
    </row>
    <row r="134" spans="2:27" s="13" customFormat="1" ht="15" customHeight="1">
      <c r="B134" s="14"/>
      <c r="C134" s="81">
        <v>6</v>
      </c>
      <c r="D134" s="81" t="s">
        <v>83</v>
      </c>
      <c r="E134" s="82" t="s">
        <v>128</v>
      </c>
      <c r="F134" s="193" t="s">
        <v>129</v>
      </c>
      <c r="G134" s="193"/>
      <c r="H134" s="193"/>
      <c r="I134" s="193"/>
      <c r="J134" s="83" t="s">
        <v>97</v>
      </c>
      <c r="K134" s="84">
        <v>1.645</v>
      </c>
      <c r="L134" s="194"/>
      <c r="M134" s="194"/>
      <c r="N134" s="194">
        <f t="shared" si="4"/>
        <v>0</v>
      </c>
      <c r="O134" s="194"/>
      <c r="P134" s="194"/>
      <c r="Q134" s="194"/>
      <c r="R134" s="16"/>
      <c r="T134" s="85" t="s">
        <v>16</v>
      </c>
      <c r="U134" s="86" t="s">
        <v>33</v>
      </c>
      <c r="V134" s="87">
        <v>0.82799999999999996</v>
      </c>
      <c r="W134" s="87">
        <f t="shared" si="5"/>
        <v>1.36206</v>
      </c>
      <c r="X134" s="87">
        <v>0</v>
      </c>
      <c r="Y134" s="87">
        <f t="shared" si="6"/>
        <v>0</v>
      </c>
      <c r="Z134" s="87">
        <v>1.4</v>
      </c>
      <c r="AA134" s="88">
        <f t="shared" si="7"/>
        <v>2.3029999999999999</v>
      </c>
    </row>
    <row r="135" spans="2:27" s="13" customFormat="1" ht="15" hidden="1" customHeight="1">
      <c r="B135" s="14"/>
      <c r="C135" s="81" t="s">
        <v>143</v>
      </c>
      <c r="D135" s="81" t="s">
        <v>83</v>
      </c>
      <c r="E135" s="82" t="s">
        <v>144</v>
      </c>
      <c r="F135" s="193" t="s">
        <v>145</v>
      </c>
      <c r="G135" s="193"/>
      <c r="H135" s="193"/>
      <c r="I135" s="193"/>
      <c r="J135" s="83" t="s">
        <v>109</v>
      </c>
      <c r="K135" s="84">
        <v>0</v>
      </c>
      <c r="L135" s="194"/>
      <c r="M135" s="194"/>
      <c r="N135" s="194">
        <f t="shared" si="4"/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0.55300000000000005</v>
      </c>
      <c r="W135" s="87">
        <f t="shared" si="5"/>
        <v>0</v>
      </c>
      <c r="X135" s="87">
        <v>0</v>
      </c>
      <c r="Y135" s="87">
        <f t="shared" si="6"/>
        <v>0</v>
      </c>
      <c r="Z135" s="87">
        <v>6.8000000000000005E-2</v>
      </c>
      <c r="AA135" s="88">
        <f t="shared" si="7"/>
        <v>0</v>
      </c>
    </row>
    <row r="136" spans="2:27" s="13" customFormat="1" ht="15" customHeight="1">
      <c r="B136" s="14"/>
      <c r="C136" s="81">
        <v>7</v>
      </c>
      <c r="D136" s="81" t="s">
        <v>83</v>
      </c>
      <c r="E136" s="82" t="s">
        <v>148</v>
      </c>
      <c r="F136" s="193" t="s">
        <v>149</v>
      </c>
      <c r="G136" s="193"/>
      <c r="H136" s="193"/>
      <c r="I136" s="193"/>
      <c r="J136" s="83" t="s">
        <v>150</v>
      </c>
      <c r="K136" s="84">
        <v>1</v>
      </c>
      <c r="L136" s="194"/>
      <c r="M136" s="194"/>
      <c r="N136" s="194">
        <f t="shared" si="4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0.89</v>
      </c>
      <c r="W136" s="87">
        <f t="shared" si="5"/>
        <v>0.89</v>
      </c>
      <c r="X136" s="87">
        <v>0</v>
      </c>
      <c r="Y136" s="87">
        <f t="shared" si="6"/>
        <v>0</v>
      </c>
      <c r="Z136" s="87">
        <v>0</v>
      </c>
      <c r="AA136" s="88">
        <f t="shared" si="7"/>
        <v>0</v>
      </c>
    </row>
    <row r="137" spans="2:27" s="13" customFormat="1" ht="15" hidden="1" customHeight="1">
      <c r="B137" s="14"/>
      <c r="C137" s="81" t="s">
        <v>152</v>
      </c>
      <c r="D137" s="81" t="s">
        <v>83</v>
      </c>
      <c r="E137" s="82" t="s">
        <v>153</v>
      </c>
      <c r="F137" s="193" t="s">
        <v>154</v>
      </c>
      <c r="G137" s="193"/>
      <c r="H137" s="193"/>
      <c r="I137" s="193"/>
      <c r="J137" s="83" t="s">
        <v>150</v>
      </c>
      <c r="K137" s="84">
        <v>0</v>
      </c>
      <c r="L137" s="194"/>
      <c r="M137" s="194"/>
      <c r="N137" s="194">
        <f t="shared" si="4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0.1</v>
      </c>
      <c r="W137" s="87">
        <f t="shared" si="5"/>
        <v>0</v>
      </c>
      <c r="X137" s="87">
        <v>0</v>
      </c>
      <c r="Y137" s="87">
        <f t="shared" si="6"/>
        <v>0</v>
      </c>
      <c r="Z137" s="87">
        <v>0</v>
      </c>
      <c r="AA137" s="88">
        <f t="shared" si="7"/>
        <v>0</v>
      </c>
    </row>
    <row r="138" spans="2:27" s="13" customFormat="1" ht="15" customHeight="1">
      <c r="B138" s="14"/>
      <c r="C138" s="81">
        <v>8</v>
      </c>
      <c r="D138" s="81" t="s">
        <v>83</v>
      </c>
      <c r="E138" s="82" t="s">
        <v>157</v>
      </c>
      <c r="F138" s="193" t="s">
        <v>158</v>
      </c>
      <c r="G138" s="193"/>
      <c r="H138" s="193"/>
      <c r="I138" s="193"/>
      <c r="J138" s="83" t="s">
        <v>150</v>
      </c>
      <c r="K138" s="84">
        <v>1</v>
      </c>
      <c r="L138" s="194"/>
      <c r="M138" s="194"/>
      <c r="N138" s="194">
        <f t="shared" si="4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0.59799999999999998</v>
      </c>
      <c r="W138" s="87">
        <f t="shared" si="5"/>
        <v>0.59799999999999998</v>
      </c>
      <c r="X138" s="87">
        <v>0</v>
      </c>
      <c r="Y138" s="87">
        <f t="shared" si="6"/>
        <v>0</v>
      </c>
      <c r="Z138" s="87">
        <v>0</v>
      </c>
      <c r="AA138" s="88">
        <f t="shared" si="7"/>
        <v>0</v>
      </c>
    </row>
    <row r="139" spans="2:27" s="13" customFormat="1" ht="15" customHeight="1">
      <c r="B139" s="14"/>
      <c r="C139" s="81">
        <v>9</v>
      </c>
      <c r="D139" s="81" t="s">
        <v>83</v>
      </c>
      <c r="E139" s="82" t="s">
        <v>161</v>
      </c>
      <c r="F139" s="193" t="s">
        <v>162</v>
      </c>
      <c r="G139" s="193"/>
      <c r="H139" s="193"/>
      <c r="I139" s="193"/>
      <c r="J139" s="83" t="s">
        <v>150</v>
      </c>
      <c r="K139" s="84">
        <v>1</v>
      </c>
      <c r="L139" s="194"/>
      <c r="M139" s="194"/>
      <c r="N139" s="194">
        <f t="shared" si="4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7.0000000000000001E-3</v>
      </c>
      <c r="W139" s="87">
        <f t="shared" si="5"/>
        <v>7.0000000000000001E-3</v>
      </c>
      <c r="X139" s="87">
        <v>0</v>
      </c>
      <c r="Y139" s="87">
        <f t="shared" si="6"/>
        <v>0</v>
      </c>
      <c r="Z139" s="87">
        <v>0</v>
      </c>
      <c r="AA139" s="88">
        <f t="shared" si="7"/>
        <v>0</v>
      </c>
    </row>
    <row r="140" spans="2:27" s="13" customFormat="1" ht="15" customHeight="1">
      <c r="B140" s="14"/>
      <c r="C140" s="81">
        <v>10</v>
      </c>
      <c r="D140" s="81" t="s">
        <v>83</v>
      </c>
      <c r="E140" s="82" t="s">
        <v>165</v>
      </c>
      <c r="F140" s="193" t="s">
        <v>166</v>
      </c>
      <c r="G140" s="193"/>
      <c r="H140" s="193"/>
      <c r="I140" s="193"/>
      <c r="J140" s="83" t="s">
        <v>150</v>
      </c>
      <c r="K140" s="84">
        <v>1</v>
      </c>
      <c r="L140" s="194"/>
      <c r="M140" s="194"/>
      <c r="N140" s="194">
        <f t="shared" si="4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</v>
      </c>
      <c r="W140" s="87">
        <f t="shared" si="5"/>
        <v>0</v>
      </c>
      <c r="X140" s="87">
        <v>0</v>
      </c>
      <c r="Y140" s="87">
        <f t="shared" si="6"/>
        <v>0</v>
      </c>
      <c r="Z140" s="87">
        <v>0</v>
      </c>
      <c r="AA140" s="88">
        <f t="shared" si="7"/>
        <v>0</v>
      </c>
    </row>
    <row r="141" spans="2:27" s="71" customFormat="1">
      <c r="B141" s="70"/>
      <c r="D141" s="80" t="s">
        <v>55</v>
      </c>
      <c r="E141" s="80"/>
      <c r="F141" s="80"/>
      <c r="G141" s="80"/>
      <c r="H141" s="80"/>
      <c r="I141" s="80"/>
      <c r="J141" s="80"/>
      <c r="K141" s="80"/>
      <c r="L141" s="80"/>
      <c r="M141" s="80"/>
      <c r="N141" s="198" t="e">
        <f>#REF!</f>
        <v>#REF!</v>
      </c>
      <c r="O141" s="199"/>
      <c r="P141" s="199"/>
      <c r="Q141" s="199"/>
      <c r="R141" s="73"/>
      <c r="T141" s="74"/>
      <c r="W141" s="75">
        <f>W142</f>
        <v>0.14870800000000001</v>
      </c>
      <c r="Y141" s="75">
        <f>Y142</f>
        <v>0</v>
      </c>
      <c r="AA141" s="76">
        <f>AA142</f>
        <v>0</v>
      </c>
    </row>
    <row r="142" spans="2:27" s="13" customFormat="1" ht="15" customHeight="1">
      <c r="B142" s="14"/>
      <c r="C142" s="81">
        <v>11</v>
      </c>
      <c r="D142" s="81" t="s">
        <v>83</v>
      </c>
      <c r="E142" s="82" t="s">
        <v>169</v>
      </c>
      <c r="F142" s="193" t="s">
        <v>170</v>
      </c>
      <c r="G142" s="193"/>
      <c r="H142" s="193"/>
      <c r="I142" s="193"/>
      <c r="J142" s="83" t="s">
        <v>150</v>
      </c>
      <c r="K142" s="84">
        <v>0.45200000000000001</v>
      </c>
      <c r="L142" s="194"/>
      <c r="M142" s="194"/>
      <c r="N142" s="194">
        <f>ROUND(L142*K142,3)</f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0.32900000000000001</v>
      </c>
      <c r="W142" s="87">
        <f>V142*K142</f>
        <v>0.14870800000000001</v>
      </c>
      <c r="X142" s="87">
        <v>0</v>
      </c>
      <c r="Y142" s="87">
        <f>X142*K142</f>
        <v>0</v>
      </c>
      <c r="Z142" s="87">
        <v>0</v>
      </c>
      <c r="AA142" s="88">
        <f>Z142*K142</f>
        <v>0</v>
      </c>
    </row>
    <row r="143" spans="2:27" s="71" customFormat="1" ht="18">
      <c r="B143" s="70"/>
      <c r="D143" s="72" t="s">
        <v>56</v>
      </c>
      <c r="E143" s="72"/>
      <c r="F143" s="72"/>
      <c r="G143" s="72"/>
      <c r="H143" s="72"/>
      <c r="I143" s="72"/>
      <c r="J143" s="72"/>
      <c r="K143" s="72"/>
      <c r="L143" s="72"/>
      <c r="M143" s="72"/>
      <c r="N143" s="200" t="e">
        <f>#REF!</f>
        <v>#REF!</v>
      </c>
      <c r="O143" s="201"/>
      <c r="P143" s="201"/>
      <c r="Q143" s="201"/>
      <c r="R143" s="73"/>
      <c r="T143" s="74"/>
      <c r="W143" s="75">
        <f>W144+W146+W152+W154+W158</f>
        <v>18.243400000000001</v>
      </c>
      <c r="Y143" s="75">
        <f>Y144+Y146+Y152+Y154+Y158</f>
        <v>0.38075199999999998</v>
      </c>
      <c r="AA143" s="76">
        <f>AA144+AA146+AA152+AA154+AA158</f>
        <v>0</v>
      </c>
    </row>
    <row r="144" spans="2:27" s="71" customFormat="1">
      <c r="B144" s="70"/>
      <c r="D144" s="80" t="s">
        <v>57</v>
      </c>
      <c r="E144" s="80"/>
      <c r="F144" s="80"/>
      <c r="G144" s="80"/>
      <c r="H144" s="80"/>
      <c r="I144" s="80"/>
      <c r="J144" s="80"/>
      <c r="K144" s="80"/>
      <c r="L144" s="80"/>
      <c r="M144" s="80"/>
      <c r="N144" s="191" t="e">
        <f>#REF!</f>
        <v>#REF!</v>
      </c>
      <c r="O144" s="192"/>
      <c r="P144" s="192"/>
      <c r="Q144" s="192"/>
      <c r="R144" s="73"/>
      <c r="T144" s="74"/>
      <c r="W144" s="75">
        <f>W145</f>
        <v>0</v>
      </c>
      <c r="Y144" s="75">
        <f>Y145</f>
        <v>0</v>
      </c>
      <c r="AA144" s="76">
        <f>AA145</f>
        <v>0</v>
      </c>
    </row>
    <row r="145" spans="2:27" s="13" customFormat="1" ht="15" customHeight="1">
      <c r="B145" s="14"/>
      <c r="C145" s="81">
        <v>12</v>
      </c>
      <c r="D145" s="81" t="s">
        <v>83</v>
      </c>
      <c r="E145" s="82" t="s">
        <v>173</v>
      </c>
      <c r="F145" s="193" t="s">
        <v>174</v>
      </c>
      <c r="G145" s="193"/>
      <c r="H145" s="193"/>
      <c r="I145" s="193"/>
      <c r="J145" s="83" t="s">
        <v>109</v>
      </c>
      <c r="K145" s="84">
        <v>3</v>
      </c>
      <c r="L145" s="194"/>
      <c r="M145" s="194"/>
      <c r="N145" s="194">
        <f>ROUND(L145*K145,3)</f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>V145*K145</f>
        <v>0</v>
      </c>
      <c r="X145" s="87">
        <v>0</v>
      </c>
      <c r="Y145" s="87">
        <f>X145*K145</f>
        <v>0</v>
      </c>
      <c r="Z145" s="87">
        <v>0</v>
      </c>
      <c r="AA145" s="88">
        <f>Z145*K145</f>
        <v>0</v>
      </c>
    </row>
    <row r="146" spans="2:27" s="71" customFormat="1" hidden="1">
      <c r="B146" s="70"/>
      <c r="D146" s="80"/>
      <c r="E146" s="80"/>
      <c r="F146" s="80"/>
      <c r="G146" s="80"/>
      <c r="H146" s="80"/>
      <c r="I146" s="80"/>
      <c r="J146" s="80"/>
      <c r="K146" s="80"/>
      <c r="L146" s="80"/>
      <c r="M146" s="80"/>
      <c r="N146" s="198"/>
      <c r="O146" s="198"/>
      <c r="P146" s="198"/>
      <c r="Q146" s="198"/>
      <c r="R146" s="73"/>
      <c r="T146" s="74"/>
      <c r="W146" s="75">
        <f>SUM(W147:W151)</f>
        <v>0</v>
      </c>
      <c r="Y146" s="75">
        <f>SUM(Y147:Y151)</f>
        <v>0</v>
      </c>
      <c r="AA146" s="76">
        <f>SUM(AA147:AA151)</f>
        <v>0</v>
      </c>
    </row>
    <row r="147" spans="2:27" s="13" customFormat="1" ht="15" hidden="1" customHeight="1">
      <c r="B147" s="14"/>
      <c r="C147" s="81"/>
      <c r="D147" s="81"/>
      <c r="E147" s="82"/>
      <c r="F147" s="214"/>
      <c r="G147" s="215"/>
      <c r="H147" s="215"/>
      <c r="I147" s="216"/>
      <c r="J147" s="83"/>
      <c r="K147" s="84"/>
      <c r="L147" s="208"/>
      <c r="M147" s="210"/>
      <c r="N147" s="208"/>
      <c r="O147" s="209"/>
      <c r="P147" s="209"/>
      <c r="Q147" s="210"/>
      <c r="R147" s="16"/>
      <c r="T147" s="85" t="s">
        <v>16</v>
      </c>
      <c r="U147" s="86" t="s">
        <v>33</v>
      </c>
      <c r="V147" s="87">
        <v>0.1</v>
      </c>
      <c r="W147" s="87">
        <f>V147*K147</f>
        <v>0</v>
      </c>
      <c r="X147" s="87">
        <v>0</v>
      </c>
      <c r="Y147" s="87">
        <f>X147*K147</f>
        <v>0</v>
      </c>
      <c r="Z147" s="87">
        <v>1E-3</v>
      </c>
      <c r="AA147" s="88">
        <f>Z147*K147</f>
        <v>0</v>
      </c>
    </row>
    <row r="148" spans="2:27" s="13" customFormat="1" ht="15" hidden="1" customHeight="1">
      <c r="B148" s="14"/>
      <c r="C148" s="81"/>
      <c r="D148" s="81"/>
      <c r="E148" s="82"/>
      <c r="F148" s="214"/>
      <c r="G148" s="215"/>
      <c r="H148" s="215"/>
      <c r="I148" s="216"/>
      <c r="J148" s="83"/>
      <c r="K148" s="84"/>
      <c r="L148" s="208"/>
      <c r="M148" s="210"/>
      <c r="N148" s="208"/>
      <c r="O148" s="209"/>
      <c r="P148" s="209"/>
      <c r="Q148" s="210"/>
      <c r="R148" s="16"/>
      <c r="T148" s="85" t="s">
        <v>16</v>
      </c>
      <c r="U148" s="86" t="s">
        <v>33</v>
      </c>
      <c r="V148" s="87">
        <v>0.14399999999999999</v>
      </c>
      <c r="W148" s="87">
        <f>V148*K148</f>
        <v>0</v>
      </c>
      <c r="X148" s="87">
        <v>3.6000000000000002E-4</v>
      </c>
      <c r="Y148" s="87">
        <f>X148*K148</f>
        <v>0</v>
      </c>
      <c r="Z148" s="87">
        <v>0</v>
      </c>
      <c r="AA148" s="88">
        <f>Z148*K148</f>
        <v>0</v>
      </c>
    </row>
    <row r="149" spans="2:27" s="13" customFormat="1" ht="15" hidden="1" customHeight="1">
      <c r="B149" s="14"/>
      <c r="C149" s="91"/>
      <c r="D149" s="91"/>
      <c r="E149" s="92"/>
      <c r="F149" s="217"/>
      <c r="G149" s="218"/>
      <c r="H149" s="218"/>
      <c r="I149" s="219"/>
      <c r="J149" s="93"/>
      <c r="K149" s="94"/>
      <c r="L149" s="211"/>
      <c r="M149" s="213"/>
      <c r="N149" s="211"/>
      <c r="O149" s="212"/>
      <c r="P149" s="212"/>
      <c r="Q149" s="213"/>
      <c r="R149" s="16"/>
      <c r="T149" s="85" t="s">
        <v>16</v>
      </c>
      <c r="U149" s="86" t="s">
        <v>33</v>
      </c>
      <c r="V149" s="87">
        <v>0</v>
      </c>
      <c r="W149" s="87">
        <f>V149*K149</f>
        <v>0</v>
      </c>
      <c r="X149" s="87">
        <v>3.5999999999999999E-3</v>
      </c>
      <c r="Y149" s="87">
        <f>X149*K149</f>
        <v>0</v>
      </c>
      <c r="Z149" s="87">
        <v>0</v>
      </c>
      <c r="AA149" s="88">
        <f>Z149*K149</f>
        <v>0</v>
      </c>
    </row>
    <row r="150" spans="2:27" s="13" customFormat="1" ht="15" hidden="1" customHeight="1">
      <c r="B150" s="14"/>
      <c r="C150" s="81"/>
      <c r="D150" s="81"/>
      <c r="E150" s="82"/>
      <c r="F150" s="214"/>
      <c r="G150" s="215"/>
      <c r="H150" s="215"/>
      <c r="I150" s="216"/>
      <c r="J150" s="83"/>
      <c r="K150" s="84"/>
      <c r="L150" s="208"/>
      <c r="M150" s="210"/>
      <c r="N150" s="208"/>
      <c r="O150" s="209"/>
      <c r="P150" s="209"/>
      <c r="Q150" s="210"/>
      <c r="R150" s="16"/>
      <c r="T150" s="85" t="s">
        <v>16</v>
      </c>
      <c r="U150" s="86" t="s">
        <v>33</v>
      </c>
      <c r="V150" s="87">
        <v>1.9E-2</v>
      </c>
      <c r="W150" s="87">
        <f>V150*K150</f>
        <v>0</v>
      </c>
      <c r="X150" s="87">
        <v>0</v>
      </c>
      <c r="Y150" s="87">
        <f>X150*K150</f>
        <v>0</v>
      </c>
      <c r="Z150" s="87">
        <v>0</v>
      </c>
      <c r="AA150" s="88">
        <f>Z150*K150</f>
        <v>0</v>
      </c>
    </row>
    <row r="151" spans="2:27" s="13" customFormat="1" ht="15" hidden="1" customHeight="1">
      <c r="B151" s="14"/>
      <c r="C151" s="81"/>
      <c r="D151" s="81"/>
      <c r="E151" s="82"/>
      <c r="F151" s="214"/>
      <c r="G151" s="215"/>
      <c r="H151" s="215"/>
      <c r="I151" s="216"/>
      <c r="J151" s="83"/>
      <c r="K151" s="84"/>
      <c r="L151" s="208"/>
      <c r="M151" s="210"/>
      <c r="N151" s="208"/>
      <c r="O151" s="209"/>
      <c r="P151" s="209"/>
      <c r="Q151" s="210"/>
      <c r="R151" s="16"/>
      <c r="T151" s="85" t="s">
        <v>16</v>
      </c>
      <c r="U151" s="86" t="s">
        <v>33</v>
      </c>
      <c r="V151" s="87">
        <v>1.0309999999999999</v>
      </c>
      <c r="W151" s="87">
        <f>V151*K151</f>
        <v>0</v>
      </c>
      <c r="X151" s="87">
        <v>0</v>
      </c>
      <c r="Y151" s="87">
        <f>X151*K151</f>
        <v>0</v>
      </c>
      <c r="Z151" s="87">
        <v>0</v>
      </c>
      <c r="AA151" s="88">
        <f>Z151*K151</f>
        <v>0</v>
      </c>
    </row>
    <row r="152" spans="2:27" s="71" customFormat="1">
      <c r="B152" s="70"/>
      <c r="D152" s="80" t="s">
        <v>59</v>
      </c>
      <c r="E152" s="80"/>
      <c r="F152" s="80"/>
      <c r="G152" s="80"/>
      <c r="H152" s="80"/>
      <c r="I152" s="80"/>
      <c r="J152" s="80"/>
      <c r="K152" s="80"/>
      <c r="L152" s="80"/>
      <c r="M152" s="80"/>
      <c r="N152" s="198" t="e">
        <f>#REF!</f>
        <v>#REF!</v>
      </c>
      <c r="O152" s="199"/>
      <c r="P152" s="199"/>
      <c r="Q152" s="199"/>
      <c r="R152" s="73"/>
      <c r="T152" s="74"/>
      <c r="W152" s="75">
        <f>W153</f>
        <v>3.5724000000000005</v>
      </c>
      <c r="Y152" s="75">
        <f>Y153</f>
        <v>0.14825199999999999</v>
      </c>
      <c r="AA152" s="76">
        <f>AA153</f>
        <v>0</v>
      </c>
    </row>
    <row r="153" spans="2:27" s="13" customFormat="1" ht="15" customHeight="1">
      <c r="B153" s="14"/>
      <c r="C153" s="81">
        <v>13</v>
      </c>
      <c r="D153" s="81" t="s">
        <v>83</v>
      </c>
      <c r="E153" s="82" t="s">
        <v>199</v>
      </c>
      <c r="F153" s="193" t="s">
        <v>200</v>
      </c>
      <c r="G153" s="193"/>
      <c r="H153" s="193"/>
      <c r="I153" s="193"/>
      <c r="J153" s="83" t="s">
        <v>109</v>
      </c>
      <c r="K153" s="84">
        <v>5.2</v>
      </c>
      <c r="L153" s="194"/>
      <c r="M153" s="194"/>
      <c r="N153" s="194">
        <f>ROUND(L153*K153,3)</f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0.68700000000000006</v>
      </c>
      <c r="W153" s="87">
        <f>V153*K153</f>
        <v>3.5724000000000005</v>
      </c>
      <c r="X153" s="87">
        <v>2.8510000000000001E-2</v>
      </c>
      <c r="Y153" s="87">
        <f>X153*K153</f>
        <v>0.14825199999999999</v>
      </c>
      <c r="Z153" s="87">
        <v>0</v>
      </c>
      <c r="AA153" s="88">
        <f>Z153*K153</f>
        <v>0</v>
      </c>
    </row>
    <row r="154" spans="2:27" s="71" customFormat="1">
      <c r="B154" s="70"/>
      <c r="D154" s="80" t="s">
        <v>60</v>
      </c>
      <c r="E154" s="80"/>
      <c r="F154" s="80"/>
      <c r="G154" s="80"/>
      <c r="H154" s="80"/>
      <c r="I154" s="80"/>
      <c r="J154" s="80"/>
      <c r="K154" s="80"/>
      <c r="L154" s="80"/>
      <c r="M154" s="80"/>
      <c r="N154" s="198" t="e">
        <f>#REF!</f>
        <v>#REF!</v>
      </c>
      <c r="O154" s="199"/>
      <c r="P154" s="199"/>
      <c r="Q154" s="199"/>
      <c r="R154" s="73"/>
      <c r="T154" s="74"/>
      <c r="W154" s="75">
        <f>SUM(W155:W157)</f>
        <v>10.280200000000001</v>
      </c>
      <c r="Y154" s="75">
        <f>SUM(Y155:Y157)</f>
        <v>0.2145</v>
      </c>
      <c r="AA154" s="76">
        <f>SUM(AA155:AA157)</f>
        <v>0</v>
      </c>
    </row>
    <row r="155" spans="2:27" s="13" customFormat="1" ht="15" customHeight="1">
      <c r="B155" s="14"/>
      <c r="C155" s="81">
        <v>14</v>
      </c>
      <c r="D155" s="81" t="s">
        <v>83</v>
      </c>
      <c r="E155" s="82" t="s">
        <v>203</v>
      </c>
      <c r="F155" s="193" t="s">
        <v>204</v>
      </c>
      <c r="G155" s="193"/>
      <c r="H155" s="193"/>
      <c r="I155" s="193"/>
      <c r="J155" s="83" t="s">
        <v>109</v>
      </c>
      <c r="K155" s="84">
        <v>10</v>
      </c>
      <c r="L155" s="194"/>
      <c r="M155" s="194"/>
      <c r="N155" s="194">
        <f>ROUND(L155*K155,3)</f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1.012</v>
      </c>
      <c r="W155" s="87">
        <f>V155*K155</f>
        <v>10.120000000000001</v>
      </c>
      <c r="X155" s="87">
        <v>2.9499999999999999E-3</v>
      </c>
      <c r="Y155" s="87">
        <f>X155*K155</f>
        <v>2.9499999999999998E-2</v>
      </c>
      <c r="Z155" s="87">
        <v>0</v>
      </c>
      <c r="AA155" s="88">
        <f>Z155*K155</f>
        <v>0</v>
      </c>
    </row>
    <row r="156" spans="2:27" s="13" customFormat="1" ht="15" customHeight="1">
      <c r="B156" s="14"/>
      <c r="C156" s="91">
        <v>15</v>
      </c>
      <c r="D156" s="91" t="s">
        <v>185</v>
      </c>
      <c r="E156" s="92" t="s">
        <v>207</v>
      </c>
      <c r="F156" s="202" t="s">
        <v>208</v>
      </c>
      <c r="G156" s="202"/>
      <c r="H156" s="202"/>
      <c r="I156" s="202"/>
      <c r="J156" s="93" t="s">
        <v>109</v>
      </c>
      <c r="K156" s="94">
        <v>10</v>
      </c>
      <c r="L156" s="203"/>
      <c r="M156" s="203"/>
      <c r="N156" s="203">
        <f>ROUND(L156*K156,3)</f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0</v>
      </c>
      <c r="W156" s="87">
        <f>V156*K156</f>
        <v>0</v>
      </c>
      <c r="X156" s="87">
        <v>1.8499999999999999E-2</v>
      </c>
      <c r="Y156" s="87">
        <f>X156*K156</f>
        <v>0.185</v>
      </c>
      <c r="Z156" s="87">
        <v>0</v>
      </c>
      <c r="AA156" s="88">
        <f>Z156*K156</f>
        <v>0</v>
      </c>
    </row>
    <row r="157" spans="2:27" s="13" customFormat="1" ht="15" customHeight="1">
      <c r="B157" s="14"/>
      <c r="C157" s="81">
        <v>16</v>
      </c>
      <c r="D157" s="81" t="s">
        <v>83</v>
      </c>
      <c r="E157" s="82" t="s">
        <v>211</v>
      </c>
      <c r="F157" s="193" t="s">
        <v>212</v>
      </c>
      <c r="G157" s="193"/>
      <c r="H157" s="193"/>
      <c r="I157" s="193"/>
      <c r="J157" s="83" t="s">
        <v>150</v>
      </c>
      <c r="K157" s="84">
        <v>0.1</v>
      </c>
      <c r="L157" s="194"/>
      <c r="M157" s="194"/>
      <c r="N157" s="194">
        <f>ROUND(L157*K157,3)</f>
        <v>0</v>
      </c>
      <c r="O157" s="194"/>
      <c r="P157" s="194"/>
      <c r="Q157" s="194"/>
      <c r="R157" s="16"/>
      <c r="T157" s="85" t="s">
        <v>16</v>
      </c>
      <c r="U157" s="86" t="s">
        <v>33</v>
      </c>
      <c r="V157" s="87">
        <v>1.6020000000000001</v>
      </c>
      <c r="W157" s="87">
        <f>V157*K157</f>
        <v>0.16020000000000001</v>
      </c>
      <c r="X157" s="87">
        <v>0</v>
      </c>
      <c r="Y157" s="87">
        <f>X157*K157</f>
        <v>0</v>
      </c>
      <c r="Z157" s="87">
        <v>0</v>
      </c>
      <c r="AA157" s="88">
        <f>Z157*K157</f>
        <v>0</v>
      </c>
    </row>
    <row r="158" spans="2:27" s="71" customFormat="1">
      <c r="B158" s="70"/>
      <c r="D158" s="80" t="s">
        <v>61</v>
      </c>
      <c r="E158" s="80"/>
      <c r="F158" s="80"/>
      <c r="G158" s="80"/>
      <c r="H158" s="80"/>
      <c r="I158" s="80"/>
      <c r="J158" s="80"/>
      <c r="K158" s="80"/>
      <c r="L158" s="80"/>
      <c r="M158" s="80"/>
      <c r="N158" s="198" t="e">
        <f>#REF!</f>
        <v>#REF!</v>
      </c>
      <c r="O158" s="199"/>
      <c r="P158" s="199"/>
      <c r="Q158" s="199"/>
      <c r="R158" s="73"/>
      <c r="T158" s="74"/>
      <c r="W158" s="75">
        <f>SUM(W159:W160)</f>
        <v>4.3907999999999996</v>
      </c>
      <c r="Y158" s="75">
        <f>SUM(Y159:Y160)</f>
        <v>1.8000000000000002E-2</v>
      </c>
      <c r="AA158" s="76">
        <f>SUM(AA159:AA160)</f>
        <v>0</v>
      </c>
    </row>
    <row r="159" spans="2:27" s="13" customFormat="1" ht="15" customHeight="1">
      <c r="B159" s="14"/>
      <c r="C159" s="81">
        <v>17</v>
      </c>
      <c r="D159" s="81" t="s">
        <v>83</v>
      </c>
      <c r="E159" s="82" t="s">
        <v>214</v>
      </c>
      <c r="F159" s="193" t="s">
        <v>215</v>
      </c>
      <c r="G159" s="193"/>
      <c r="H159" s="193"/>
      <c r="I159" s="193"/>
      <c r="J159" s="83" t="s">
        <v>109</v>
      </c>
      <c r="K159" s="84">
        <v>60</v>
      </c>
      <c r="L159" s="194"/>
      <c r="M159" s="194"/>
      <c r="N159" s="194">
        <f>ROUND(L159*K159,3)</f>
        <v>0</v>
      </c>
      <c r="O159" s="194"/>
      <c r="P159" s="194"/>
      <c r="Q159" s="194"/>
      <c r="R159" s="16"/>
      <c r="T159" s="85" t="s">
        <v>16</v>
      </c>
      <c r="U159" s="86" t="s">
        <v>33</v>
      </c>
      <c r="V159" s="87">
        <v>3.0179999999999998E-2</v>
      </c>
      <c r="W159" s="87">
        <f>V159*K159</f>
        <v>1.8108</v>
      </c>
      <c r="X159" s="87">
        <v>1E-4</v>
      </c>
      <c r="Y159" s="87">
        <f>X159*K159</f>
        <v>6.0000000000000001E-3</v>
      </c>
      <c r="Z159" s="87">
        <v>0</v>
      </c>
      <c r="AA159" s="88">
        <f>Z159*K159</f>
        <v>0</v>
      </c>
    </row>
    <row r="160" spans="2:27" s="13" customFormat="1" ht="15" customHeight="1">
      <c r="B160" s="14"/>
      <c r="C160" s="81">
        <v>18</v>
      </c>
      <c r="D160" s="81" t="s">
        <v>83</v>
      </c>
      <c r="E160" s="82" t="s">
        <v>218</v>
      </c>
      <c r="F160" s="193" t="s">
        <v>219</v>
      </c>
      <c r="G160" s="193"/>
      <c r="H160" s="193"/>
      <c r="I160" s="193"/>
      <c r="J160" s="83" t="s">
        <v>109</v>
      </c>
      <c r="K160" s="84">
        <v>60</v>
      </c>
      <c r="L160" s="194"/>
      <c r="M160" s="194"/>
      <c r="N160" s="194">
        <f>ROUND(L160*K160,3)</f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4.2999999999999997E-2</v>
      </c>
      <c r="W160" s="87">
        <f>V160*K160</f>
        <v>2.5799999999999996</v>
      </c>
      <c r="X160" s="87">
        <v>2.0000000000000001E-4</v>
      </c>
      <c r="Y160" s="87">
        <f>X160*K160</f>
        <v>1.2E-2</v>
      </c>
      <c r="Z160" s="87">
        <v>0</v>
      </c>
      <c r="AA160" s="88">
        <f>Z160*K160</f>
        <v>0</v>
      </c>
    </row>
    <row r="161" spans="2:27" s="71" customFormat="1" ht="18">
      <c r="B161" s="70"/>
      <c r="D161" s="72" t="s">
        <v>62</v>
      </c>
      <c r="E161" s="72"/>
      <c r="F161" s="72"/>
      <c r="G161" s="72"/>
      <c r="H161" s="72"/>
      <c r="I161" s="72"/>
      <c r="J161" s="72"/>
      <c r="K161" s="72"/>
      <c r="L161" s="72"/>
      <c r="M161" s="72"/>
      <c r="N161" s="204" t="e">
        <f>#REF!</f>
        <v>#REF!</v>
      </c>
      <c r="O161" s="205"/>
      <c r="P161" s="205"/>
      <c r="Q161" s="205"/>
      <c r="R161" s="73"/>
      <c r="T161" s="74"/>
      <c r="W161" s="75">
        <f>SUM(W162:W163)</f>
        <v>0</v>
      </c>
      <c r="Y161" s="75">
        <f>SUM(Y162:Y163)</f>
        <v>0</v>
      </c>
      <c r="AA161" s="76">
        <f>SUM(AA162:AA163)</f>
        <v>0</v>
      </c>
    </row>
    <row r="162" spans="2:27" s="13" customFormat="1" ht="15" customHeight="1">
      <c r="B162" s="14"/>
      <c r="C162" s="81">
        <v>19</v>
      </c>
      <c r="D162" s="81" t="s">
        <v>83</v>
      </c>
      <c r="E162" s="82" t="s">
        <v>222</v>
      </c>
      <c r="F162" s="193" t="s">
        <v>223</v>
      </c>
      <c r="G162" s="193"/>
      <c r="H162" s="193"/>
      <c r="I162" s="193"/>
      <c r="J162" s="83" t="s">
        <v>92</v>
      </c>
      <c r="K162" s="84">
        <v>18.2</v>
      </c>
      <c r="L162" s="194"/>
      <c r="M162" s="194"/>
      <c r="N162" s="194">
        <f>ROUND(L162*K162,3)</f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0</v>
      </c>
      <c r="W162" s="87">
        <f>V162*K162</f>
        <v>0</v>
      </c>
      <c r="X162" s="87">
        <v>0</v>
      </c>
      <c r="Y162" s="87">
        <f>X162*K162</f>
        <v>0</v>
      </c>
      <c r="Z162" s="87">
        <v>0</v>
      </c>
      <c r="AA162" s="88">
        <f>Z162*K162</f>
        <v>0</v>
      </c>
    </row>
    <row r="163" spans="2:27" s="13" customFormat="1" ht="15" hidden="1" customHeight="1">
      <c r="B163" s="14"/>
      <c r="C163" s="81">
        <v>20</v>
      </c>
      <c r="D163" s="81" t="s">
        <v>83</v>
      </c>
      <c r="E163" s="82" t="s">
        <v>227</v>
      </c>
      <c r="F163" s="193" t="s">
        <v>228</v>
      </c>
      <c r="G163" s="193"/>
      <c r="H163" s="193"/>
      <c r="I163" s="193"/>
      <c r="J163" s="83" t="s">
        <v>86</v>
      </c>
      <c r="K163" s="84">
        <v>0</v>
      </c>
      <c r="L163" s="194"/>
      <c r="M163" s="194"/>
      <c r="N163" s="194">
        <f>ROUND(L163*K163,3)</f>
        <v>0</v>
      </c>
      <c r="O163" s="194"/>
      <c r="P163" s="194"/>
      <c r="Q163" s="194"/>
      <c r="R163" s="16"/>
      <c r="T163" s="85" t="s">
        <v>16</v>
      </c>
      <c r="U163" s="95" t="s">
        <v>33</v>
      </c>
      <c r="V163" s="96">
        <v>0</v>
      </c>
      <c r="W163" s="96">
        <f>V163*K163</f>
        <v>0</v>
      </c>
      <c r="X163" s="96">
        <v>0</v>
      </c>
      <c r="Y163" s="96">
        <f>X163*K163</f>
        <v>0</v>
      </c>
      <c r="Z163" s="96">
        <v>0</v>
      </c>
      <c r="AA163" s="97">
        <f>Z163*K163</f>
        <v>0</v>
      </c>
    </row>
    <row r="164" spans="2:27" s="13" customFormat="1">
      <c r="B164" s="38"/>
      <c r="C164" s="39"/>
      <c r="D164" s="39"/>
      <c r="E164" s="39"/>
      <c r="F164" s="39"/>
      <c r="G164" s="39"/>
      <c r="H164" s="39"/>
      <c r="I164" s="39"/>
      <c r="J164" s="39"/>
      <c r="K164" s="39"/>
      <c r="L164" s="39"/>
      <c r="M164" s="39"/>
      <c r="N164" s="39"/>
      <c r="O164" s="39"/>
      <c r="P164" s="39"/>
      <c r="Q164" s="39"/>
      <c r="R164" s="40"/>
    </row>
  </sheetData>
  <mergeCells count="165">
    <mergeCell ref="F163:I163"/>
    <mergeCell ref="L163:M163"/>
    <mergeCell ref="N163:Q163"/>
    <mergeCell ref="F160:I160"/>
    <mergeCell ref="L160:M160"/>
    <mergeCell ref="N160:Q160"/>
    <mergeCell ref="N161:Q161"/>
    <mergeCell ref="F162:I162"/>
    <mergeCell ref="L162:M162"/>
    <mergeCell ref="N162:Q162"/>
    <mergeCell ref="F157:I157"/>
    <mergeCell ref="L157:M157"/>
    <mergeCell ref="N157:Q157"/>
    <mergeCell ref="N158:Q158"/>
    <mergeCell ref="F159:I159"/>
    <mergeCell ref="L159:M159"/>
    <mergeCell ref="N159:Q159"/>
    <mergeCell ref="N154:Q154"/>
    <mergeCell ref="F155:I155"/>
    <mergeCell ref="L155:M155"/>
    <mergeCell ref="N155:Q155"/>
    <mergeCell ref="F156:I156"/>
    <mergeCell ref="L156:M156"/>
    <mergeCell ref="N156:Q156"/>
    <mergeCell ref="F151:I151"/>
    <mergeCell ref="L151:M151"/>
    <mergeCell ref="N151:Q151"/>
    <mergeCell ref="N152:Q152"/>
    <mergeCell ref="F153:I153"/>
    <mergeCell ref="L153:M153"/>
    <mergeCell ref="N153:Q153"/>
    <mergeCell ref="F149:I149"/>
    <mergeCell ref="L149:M149"/>
    <mergeCell ref="N149:Q149"/>
    <mergeCell ref="F150:I150"/>
    <mergeCell ref="L150:M150"/>
    <mergeCell ref="N150:Q150"/>
    <mergeCell ref="F147:I147"/>
    <mergeCell ref="L147:M147"/>
    <mergeCell ref="N147:Q147"/>
    <mergeCell ref="F148:I148"/>
    <mergeCell ref="L148:M148"/>
    <mergeCell ref="N148:Q148"/>
    <mergeCell ref="N143:Q143"/>
    <mergeCell ref="N144:Q144"/>
    <mergeCell ref="F145:I145"/>
    <mergeCell ref="L145:M145"/>
    <mergeCell ref="N145:Q145"/>
    <mergeCell ref="N146:Q146"/>
    <mergeCell ref="F140:I140"/>
    <mergeCell ref="L140:M140"/>
    <mergeCell ref="N140:Q140"/>
    <mergeCell ref="N141:Q141"/>
    <mergeCell ref="F142:I142"/>
    <mergeCell ref="L142:M142"/>
    <mergeCell ref="N142:Q142"/>
    <mergeCell ref="F138:I138"/>
    <mergeCell ref="L138:M138"/>
    <mergeCell ref="N138:Q138"/>
    <mergeCell ref="F139:I139"/>
    <mergeCell ref="L139:M139"/>
    <mergeCell ref="N139:Q139"/>
    <mergeCell ref="F134:I134"/>
    <mergeCell ref="L134:M134"/>
    <mergeCell ref="N134:Q134"/>
    <mergeCell ref="F136:I136"/>
    <mergeCell ref="L136:M136"/>
    <mergeCell ref="N136:Q136"/>
    <mergeCell ref="F137:I137"/>
    <mergeCell ref="L137:M137"/>
    <mergeCell ref="N137:Q137"/>
    <mergeCell ref="F135:I135"/>
    <mergeCell ref="L135:M135"/>
    <mergeCell ref="N135:Q135"/>
    <mergeCell ref="F130:I130"/>
    <mergeCell ref="L130:M130"/>
    <mergeCell ref="N130:Q130"/>
    <mergeCell ref="F131:I131"/>
    <mergeCell ref="L131:M131"/>
    <mergeCell ref="N131:Q131"/>
    <mergeCell ref="N132:Q132"/>
    <mergeCell ref="F133:I133"/>
    <mergeCell ref="L133:M133"/>
    <mergeCell ref="N133:Q133"/>
    <mergeCell ref="F129:I129"/>
    <mergeCell ref="L129:M129"/>
    <mergeCell ref="N129:Q129"/>
    <mergeCell ref="N125:Q125"/>
    <mergeCell ref="F126:I126"/>
    <mergeCell ref="L126:M126"/>
    <mergeCell ref="N126:Q126"/>
    <mergeCell ref="F127:I127"/>
    <mergeCell ref="L127:M127"/>
    <mergeCell ref="N127:Q127"/>
    <mergeCell ref="N121:Q121"/>
    <mergeCell ref="N122:Q122"/>
    <mergeCell ref="M115:P115"/>
    <mergeCell ref="M117:Q117"/>
    <mergeCell ref="M118:Q118"/>
    <mergeCell ref="F120:I120"/>
    <mergeCell ref="L120:M120"/>
    <mergeCell ref="N120:Q120"/>
    <mergeCell ref="F128:I128"/>
    <mergeCell ref="L128:M128"/>
    <mergeCell ref="N128:Q128"/>
    <mergeCell ref="N100:Q100"/>
    <mergeCell ref="N102:Q102"/>
    <mergeCell ref="L104:Q104"/>
    <mergeCell ref="C110:Q110"/>
    <mergeCell ref="F112:P112"/>
    <mergeCell ref="F113:P113"/>
    <mergeCell ref="N94:Q94"/>
    <mergeCell ref="N95:Q95"/>
    <mergeCell ref="N96:Q96"/>
    <mergeCell ref="N97:Q97"/>
    <mergeCell ref="N98:Q98"/>
    <mergeCell ref="N99:Q99"/>
    <mergeCell ref="N88:Q88"/>
    <mergeCell ref="N89:Q89"/>
    <mergeCell ref="N90:Q90"/>
    <mergeCell ref="N91:Q91"/>
    <mergeCell ref="N92:Q92"/>
    <mergeCell ref="N93:Q93"/>
    <mergeCell ref="F78:P78"/>
    <mergeCell ref="F79:P79"/>
    <mergeCell ref="M81:P81"/>
    <mergeCell ref="M83:Q83"/>
    <mergeCell ref="M84:Q84"/>
    <mergeCell ref="C86:G86"/>
    <mergeCell ref="N86:Q86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H1:K1"/>
    <mergeCell ref="C2:Q2"/>
    <mergeCell ref="S2:AC2"/>
    <mergeCell ref="C4:Q4"/>
    <mergeCell ref="F6:P6"/>
    <mergeCell ref="F7:P7"/>
    <mergeCell ref="N124:Q124"/>
    <mergeCell ref="L124:M124"/>
    <mergeCell ref="F124:I124"/>
    <mergeCell ref="N123:Q123"/>
    <mergeCell ref="O18:P18"/>
    <mergeCell ref="O20:P20"/>
    <mergeCell ref="O21:P21"/>
    <mergeCell ref="E24:L24"/>
    <mergeCell ref="M27:P27"/>
    <mergeCell ref="M28:P28"/>
    <mergeCell ref="O9:P9"/>
    <mergeCell ref="O11:P11"/>
    <mergeCell ref="O12:P12"/>
    <mergeCell ref="O14:P14"/>
    <mergeCell ref="O15:P15"/>
    <mergeCell ref="O17:P17"/>
    <mergeCell ref="H35:J35"/>
    <mergeCell ref="M35:P35"/>
  </mergeCells>
  <hyperlinks>
    <hyperlink ref="F1:G1" location="C2" display="1) Krycí list rozpočtu"/>
    <hyperlink ref="H1:K1" location="C86" display="2) Rekapitulácia rozpočtu"/>
    <hyperlink ref="L1" location="C120" display="3) Rozpočet"/>
    <hyperlink ref="S1:T1" location="'Rekapitulácia stavby'!C2" display="Rekapitulácia stavby"/>
  </hyperlinks>
  <pageMargins left="0.11811023622047245" right="0.11811023622047245" top="0.15748031496062992" bottom="0.11811023622047245" header="0.11811023622047245" footer="0.11811023622047245"/>
  <pageSetup paperSize="9" scale="95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AP175"/>
  <sheetViews>
    <sheetView workbookViewId="0">
      <selection activeCell="E23" sqref="E23"/>
    </sheetView>
  </sheetViews>
  <sheetFormatPr defaultRowHeight="15"/>
  <cols>
    <col min="1" max="1" width="7.140625" customWidth="1"/>
    <col min="2" max="2" width="1.42578125" customWidth="1"/>
    <col min="3" max="3" width="3.5703125" customWidth="1"/>
    <col min="4" max="4" width="3.7109375" customWidth="1"/>
    <col min="5" max="5" width="12.42578125" customWidth="1"/>
    <col min="6" max="6" width="9.5703125" customWidth="1"/>
    <col min="7" max="7" width="7.5703125" customWidth="1"/>
    <col min="8" max="8" width="8.85546875" customWidth="1"/>
    <col min="9" max="9" width="6" customWidth="1"/>
    <col min="10" max="10" width="4.42578125" customWidth="1"/>
    <col min="11" max="11" width="8.5703125" customWidth="1"/>
    <col min="12" max="12" width="8" customWidth="1"/>
    <col min="13" max="14" width="5.140625" customWidth="1"/>
    <col min="15" max="15" width="1.7109375" customWidth="1"/>
    <col min="16" max="16" width="10.7109375" customWidth="1"/>
    <col min="17" max="17" width="3.5703125" customWidth="1"/>
    <col min="18" max="18" width="1.42578125" customWidth="1"/>
    <col min="19" max="19" width="7" customWidth="1"/>
    <col min="20" max="20" width="25.42578125" hidden="1" customWidth="1"/>
    <col min="21" max="21" width="14" hidden="1" customWidth="1"/>
    <col min="22" max="22" width="10.5703125" hidden="1" customWidth="1"/>
    <col min="23" max="23" width="14" hidden="1" customWidth="1"/>
    <col min="24" max="24" width="10.42578125" hidden="1" customWidth="1"/>
    <col min="25" max="25" width="12.85546875" hidden="1" customWidth="1"/>
    <col min="26" max="26" width="9.42578125" hidden="1" customWidth="1"/>
    <col min="27" max="27" width="12.85546875" hidden="1" customWidth="1"/>
    <col min="28" max="28" width="14" hidden="1" customWidth="1"/>
    <col min="29" max="29" width="9.42578125" customWidth="1"/>
    <col min="30" max="30" width="12.85546875" customWidth="1"/>
    <col min="31" max="31" width="14" customWidth="1"/>
  </cols>
  <sheetData>
    <row r="1" spans="1:42" ht="21.75" customHeight="1">
      <c r="A1" s="1"/>
      <c r="B1" s="2"/>
      <c r="C1" s="2"/>
      <c r="D1" s="3" t="s">
        <v>0</v>
      </c>
      <c r="E1" s="2"/>
      <c r="F1" s="4" t="s">
        <v>1</v>
      </c>
      <c r="G1" s="4"/>
      <c r="H1" s="166" t="s">
        <v>2</v>
      </c>
      <c r="I1" s="166"/>
      <c r="J1" s="166"/>
      <c r="K1" s="166"/>
      <c r="L1" s="4" t="s">
        <v>3</v>
      </c>
      <c r="M1" s="2"/>
      <c r="N1" s="2"/>
      <c r="O1" s="3" t="s">
        <v>4</v>
      </c>
      <c r="P1" s="2"/>
      <c r="Q1" s="2"/>
      <c r="R1" s="2"/>
      <c r="S1" s="4" t="s">
        <v>5</v>
      </c>
      <c r="T1" s="4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</row>
    <row r="2" spans="1:42" ht="36.950000000000003" customHeight="1">
      <c r="C2" s="133" t="s">
        <v>6</v>
      </c>
      <c r="D2" s="134"/>
      <c r="E2" s="134"/>
      <c r="F2" s="134"/>
      <c r="G2" s="134"/>
      <c r="H2" s="134"/>
      <c r="I2" s="134"/>
      <c r="J2" s="134"/>
      <c r="K2" s="134"/>
      <c r="L2" s="134"/>
      <c r="M2" s="134"/>
      <c r="N2" s="134"/>
      <c r="O2" s="134"/>
      <c r="P2" s="134"/>
      <c r="Q2" s="134"/>
      <c r="S2" s="135" t="s">
        <v>7</v>
      </c>
      <c r="T2" s="136"/>
      <c r="U2" s="136"/>
      <c r="V2" s="136"/>
      <c r="W2" s="136"/>
      <c r="X2" s="136"/>
      <c r="Y2" s="136"/>
      <c r="Z2" s="136"/>
      <c r="AA2" s="136"/>
      <c r="AB2" s="136"/>
      <c r="AC2" s="136"/>
    </row>
    <row r="3" spans="1:42" ht="6.95" customHeight="1">
      <c r="B3" s="6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8"/>
    </row>
    <row r="4" spans="1:42" ht="36.950000000000003" customHeight="1">
      <c r="B4" s="9"/>
      <c r="C4" s="137" t="s">
        <v>10</v>
      </c>
      <c r="D4" s="138"/>
      <c r="E4" s="138"/>
      <c r="F4" s="138"/>
      <c r="G4" s="138"/>
      <c r="H4" s="138"/>
      <c r="I4" s="138"/>
      <c r="J4" s="138"/>
      <c r="K4" s="138"/>
      <c r="L4" s="138"/>
      <c r="M4" s="138"/>
      <c r="N4" s="138"/>
      <c r="O4" s="138"/>
      <c r="P4" s="138"/>
      <c r="Q4" s="138"/>
      <c r="R4" s="10"/>
      <c r="T4" s="11" t="s">
        <v>11</v>
      </c>
    </row>
    <row r="5" spans="1:42" ht="6.95" customHeight="1">
      <c r="B5" s="9"/>
      <c r="R5" s="10"/>
    </row>
    <row r="6" spans="1:42" ht="25.35" customHeight="1">
      <c r="B6" s="9"/>
      <c r="D6" s="12" t="s">
        <v>13</v>
      </c>
      <c r="F6" s="168" t="s">
        <v>469</v>
      </c>
      <c r="G6" s="169"/>
      <c r="H6" s="169"/>
      <c r="I6" s="169"/>
      <c r="J6" s="169"/>
      <c r="K6" s="169"/>
      <c r="L6" s="169"/>
      <c r="M6" s="169"/>
      <c r="N6" s="169"/>
      <c r="O6" s="169"/>
      <c r="P6" s="169"/>
      <c r="R6" s="10"/>
    </row>
    <row r="7" spans="1:42" s="13" customFormat="1" ht="32.85" customHeight="1">
      <c r="B7" s="14"/>
      <c r="D7" s="15" t="s">
        <v>14</v>
      </c>
      <c r="F7" s="170" t="s">
        <v>464</v>
      </c>
      <c r="G7" s="171"/>
      <c r="H7" s="171"/>
      <c r="I7" s="171"/>
      <c r="J7" s="171"/>
      <c r="K7" s="171"/>
      <c r="L7" s="171"/>
      <c r="M7" s="171"/>
      <c r="N7" s="171"/>
      <c r="O7" s="171"/>
      <c r="P7" s="171"/>
      <c r="R7" s="16"/>
    </row>
    <row r="8" spans="1:42" s="13" customFormat="1" ht="14.45" customHeight="1">
      <c r="B8" s="14"/>
      <c r="D8" s="12" t="s">
        <v>15</v>
      </c>
      <c r="F8" s="17" t="s">
        <v>16</v>
      </c>
      <c r="M8" s="12" t="s">
        <v>17</v>
      </c>
      <c r="O8" s="17" t="s">
        <v>16</v>
      </c>
      <c r="R8" s="16"/>
    </row>
    <row r="9" spans="1:42" s="13" customFormat="1" ht="14.45" customHeight="1">
      <c r="B9" s="14"/>
      <c r="D9" s="12" t="s">
        <v>18</v>
      </c>
      <c r="F9" s="17" t="s">
        <v>470</v>
      </c>
      <c r="M9" s="12" t="s">
        <v>19</v>
      </c>
      <c r="O9" s="140"/>
      <c r="P9" s="140"/>
      <c r="R9" s="16"/>
    </row>
    <row r="10" spans="1:42" s="13" customFormat="1" ht="10.9" customHeight="1">
      <c r="B10" s="14"/>
      <c r="R10" s="16"/>
    </row>
    <row r="11" spans="1:42" s="13" customFormat="1" ht="14.45" customHeight="1">
      <c r="B11" s="14"/>
      <c r="D11" s="12" t="s">
        <v>20</v>
      </c>
      <c r="M11" s="12" t="s">
        <v>21</v>
      </c>
      <c r="O11" s="139" t="s">
        <v>16</v>
      </c>
      <c r="P11" s="139"/>
      <c r="R11" s="16"/>
    </row>
    <row r="12" spans="1:42" s="13" customFormat="1" ht="18" customHeight="1">
      <c r="B12" s="14"/>
      <c r="E12" s="17" t="s">
        <v>471</v>
      </c>
      <c r="M12" s="12" t="s">
        <v>22</v>
      </c>
      <c r="O12" s="139" t="s">
        <v>16</v>
      </c>
      <c r="P12" s="139"/>
      <c r="R12" s="16"/>
    </row>
    <row r="13" spans="1:42" s="13" customFormat="1" ht="6.95" customHeight="1">
      <c r="B13" s="14"/>
      <c r="R13" s="16"/>
    </row>
    <row r="14" spans="1:42" s="13" customFormat="1" ht="14.45" customHeight="1">
      <c r="B14" s="14"/>
      <c r="D14" s="12" t="s">
        <v>23</v>
      </c>
      <c r="M14" s="12" t="s">
        <v>21</v>
      </c>
      <c r="O14" s="139" t="str">
        <f>IF('[1]Rekapitulácia stavby'!AN13="","",'[1]Rekapitulácia stavby'!AN13)</f>
        <v/>
      </c>
      <c r="P14" s="139"/>
      <c r="R14" s="16"/>
    </row>
    <row r="15" spans="1:42" s="13" customFormat="1" ht="18" customHeight="1">
      <c r="B15" s="14"/>
      <c r="E15" s="17" t="str">
        <f>IF('[1]Rekapitulácia stavby'!E14="","",'[1]Rekapitulácia stavby'!E14)</f>
        <v xml:space="preserve"> </v>
      </c>
      <c r="M15" s="12" t="s">
        <v>22</v>
      </c>
      <c r="O15" s="139" t="str">
        <f>IF('[1]Rekapitulácia stavby'!AN14="","",'[1]Rekapitulácia stavby'!AN14)</f>
        <v/>
      </c>
      <c r="P15" s="139"/>
      <c r="R15" s="16"/>
    </row>
    <row r="16" spans="1:42" s="13" customFormat="1" ht="6.95" customHeight="1">
      <c r="B16" s="14"/>
      <c r="R16" s="16"/>
    </row>
    <row r="17" spans="2:18" s="13" customFormat="1">
      <c r="B17" s="14"/>
      <c r="D17" s="12" t="s">
        <v>24</v>
      </c>
      <c r="M17" s="12" t="s">
        <v>21</v>
      </c>
      <c r="O17" s="139" t="str">
        <f>IF('[1]Rekapitulácia stavby'!AN16="","",'[1]Rekapitulácia stavby'!AN16)</f>
        <v/>
      </c>
      <c r="P17" s="139"/>
      <c r="R17" s="16"/>
    </row>
    <row r="18" spans="2:18" s="13" customFormat="1">
      <c r="B18" s="14"/>
      <c r="E18" s="220" t="s">
        <v>478</v>
      </c>
      <c r="M18" s="12" t="s">
        <v>22</v>
      </c>
      <c r="O18" s="139" t="str">
        <f>IF('[1]Rekapitulácia stavby'!AN17="","",'[1]Rekapitulácia stavby'!AN17)</f>
        <v/>
      </c>
      <c r="P18" s="139"/>
      <c r="R18" s="16"/>
    </row>
    <row r="19" spans="2:18" s="13" customFormat="1">
      <c r="B19" s="14"/>
      <c r="R19" s="16"/>
    </row>
    <row r="20" spans="2:18" s="13" customFormat="1">
      <c r="B20" s="14"/>
      <c r="D20" s="12" t="s">
        <v>25</v>
      </c>
      <c r="M20" s="12" t="s">
        <v>21</v>
      </c>
      <c r="O20" s="139" t="str">
        <f>IF('[1]Rekapitulácia stavby'!AN19="","",'[1]Rekapitulácia stavby'!AN19)</f>
        <v/>
      </c>
      <c r="P20" s="139"/>
      <c r="R20" s="16"/>
    </row>
    <row r="21" spans="2:18" s="13" customFormat="1">
      <c r="B21" s="14"/>
      <c r="E21" s="220" t="s">
        <v>478</v>
      </c>
      <c r="M21" s="12" t="s">
        <v>22</v>
      </c>
      <c r="O21" s="139" t="str">
        <f>IF('[1]Rekapitulácia stavby'!AN20="","",'[1]Rekapitulácia stavby'!AN20)</f>
        <v/>
      </c>
      <c r="P21" s="139"/>
      <c r="R21" s="16"/>
    </row>
    <row r="22" spans="2:18" s="13" customFormat="1">
      <c r="B22" s="14"/>
      <c r="R22" s="16"/>
    </row>
    <row r="23" spans="2:18" s="13" customFormat="1">
      <c r="B23" s="14"/>
      <c r="D23" s="12" t="s">
        <v>26</v>
      </c>
      <c r="R23" s="16"/>
    </row>
    <row r="24" spans="2:18" s="13" customFormat="1">
      <c r="B24" s="14"/>
      <c r="E24" s="132" t="s">
        <v>16</v>
      </c>
      <c r="F24" s="132"/>
      <c r="G24" s="132"/>
      <c r="H24" s="132"/>
      <c r="I24" s="132"/>
      <c r="J24" s="132"/>
      <c r="K24" s="132"/>
      <c r="L24" s="132"/>
      <c r="R24" s="16"/>
    </row>
    <row r="25" spans="2:18" s="13" customFormat="1">
      <c r="B25" s="14"/>
      <c r="R25" s="16"/>
    </row>
    <row r="26" spans="2:18" s="13" customFormat="1">
      <c r="B26" s="14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18"/>
      <c r="R26" s="16"/>
    </row>
    <row r="27" spans="2:18" s="13" customFormat="1">
      <c r="B27" s="14"/>
      <c r="D27" s="19" t="s">
        <v>27</v>
      </c>
      <c r="M27" s="146">
        <f>N88</f>
        <v>0</v>
      </c>
      <c r="N27" s="146"/>
      <c r="O27" s="146"/>
      <c r="P27" s="146"/>
      <c r="R27" s="16"/>
    </row>
    <row r="28" spans="2:18" s="13" customFormat="1">
      <c r="B28" s="14"/>
      <c r="D28" s="20" t="s">
        <v>28</v>
      </c>
      <c r="M28" s="146">
        <f>N94</f>
        <v>0</v>
      </c>
      <c r="N28" s="146"/>
      <c r="O28" s="146"/>
      <c r="P28" s="146"/>
      <c r="R28" s="16"/>
    </row>
    <row r="29" spans="2:18" s="13" customFormat="1">
      <c r="B29" s="14"/>
      <c r="R29" s="16"/>
    </row>
    <row r="30" spans="2:18" s="13" customFormat="1">
      <c r="B30" s="14"/>
      <c r="D30" s="21" t="s">
        <v>29</v>
      </c>
      <c r="M30" s="175">
        <f>ROUND(M27+M28,2)</f>
        <v>0</v>
      </c>
      <c r="N30" s="171"/>
      <c r="O30" s="171"/>
      <c r="P30" s="171"/>
      <c r="R30" s="16"/>
    </row>
    <row r="31" spans="2:18" s="13" customFormat="1">
      <c r="B31" s="14"/>
      <c r="D31" s="18"/>
      <c r="E31" s="18"/>
      <c r="F31" s="18"/>
      <c r="G31" s="18"/>
      <c r="H31" s="18"/>
      <c r="I31" s="18"/>
      <c r="J31" s="18"/>
      <c r="K31" s="18"/>
      <c r="L31" s="18"/>
      <c r="M31" s="18"/>
      <c r="N31" s="18"/>
      <c r="O31" s="18"/>
      <c r="P31" s="18"/>
      <c r="R31" s="16"/>
    </row>
    <row r="32" spans="2:18" s="13" customFormat="1">
      <c r="B32" s="14"/>
      <c r="D32" s="22" t="s">
        <v>30</v>
      </c>
      <c r="E32" s="22" t="s">
        <v>31</v>
      </c>
      <c r="F32" s="23">
        <v>0.2</v>
      </c>
      <c r="G32" s="24" t="s">
        <v>32</v>
      </c>
      <c r="H32" s="172">
        <f>M27</f>
        <v>0</v>
      </c>
      <c r="I32" s="171"/>
      <c r="J32" s="171"/>
      <c r="M32" s="172">
        <f>H32*0.2</f>
        <v>0</v>
      </c>
      <c r="N32" s="171"/>
      <c r="O32" s="171"/>
      <c r="P32" s="171"/>
      <c r="R32" s="16"/>
    </row>
    <row r="33" spans="2:18" s="13" customFormat="1">
      <c r="B33" s="14"/>
      <c r="E33" s="22" t="s">
        <v>33</v>
      </c>
      <c r="F33" s="23">
        <v>0.2</v>
      </c>
      <c r="G33" s="24" t="s">
        <v>32</v>
      </c>
      <c r="H33" s="172">
        <v>0</v>
      </c>
      <c r="I33" s="171"/>
      <c r="J33" s="171"/>
      <c r="M33" s="172">
        <v>0</v>
      </c>
      <c r="N33" s="171"/>
      <c r="O33" s="171"/>
      <c r="P33" s="171"/>
      <c r="R33" s="16"/>
    </row>
    <row r="34" spans="2:18" s="13" customFormat="1">
      <c r="B34" s="14"/>
      <c r="E34" s="22" t="s">
        <v>34</v>
      </c>
      <c r="F34" s="23">
        <v>0.2</v>
      </c>
      <c r="G34" s="24" t="s">
        <v>32</v>
      </c>
      <c r="H34" s="172" t="e">
        <f>ROUND((SUM(#REF!)+SUM(#REF!)), 2)</f>
        <v>#REF!</v>
      </c>
      <c r="I34" s="171"/>
      <c r="J34" s="171"/>
      <c r="M34" s="172">
        <v>0</v>
      </c>
      <c r="N34" s="171"/>
      <c r="O34" s="171"/>
      <c r="P34" s="171"/>
      <c r="R34" s="16"/>
    </row>
    <row r="35" spans="2:18" s="13" customFormat="1">
      <c r="B35" s="14"/>
      <c r="E35" s="22" t="s">
        <v>35</v>
      </c>
      <c r="F35" s="23">
        <v>0.2</v>
      </c>
      <c r="G35" s="24" t="s">
        <v>32</v>
      </c>
      <c r="H35" s="172" t="e">
        <f>ROUND((SUM(#REF!)+SUM(#REF!)), 2)</f>
        <v>#REF!</v>
      </c>
      <c r="I35" s="171"/>
      <c r="J35" s="171"/>
      <c r="M35" s="172">
        <v>0</v>
      </c>
      <c r="N35" s="171"/>
      <c r="O35" s="171"/>
      <c r="P35" s="171"/>
      <c r="R35" s="16"/>
    </row>
    <row r="36" spans="2:18" s="13" customFormat="1">
      <c r="B36" s="14"/>
      <c r="E36" s="22" t="s">
        <v>36</v>
      </c>
      <c r="F36" s="23">
        <v>0</v>
      </c>
      <c r="G36" s="24" t="s">
        <v>32</v>
      </c>
      <c r="H36" s="172" t="e">
        <f>ROUND((SUM(#REF!)+SUM(#REF!)), 2)</f>
        <v>#REF!</v>
      </c>
      <c r="I36" s="171"/>
      <c r="J36" s="171"/>
      <c r="M36" s="172">
        <v>0</v>
      </c>
      <c r="N36" s="171"/>
      <c r="O36" s="171"/>
      <c r="P36" s="171"/>
      <c r="R36" s="16"/>
    </row>
    <row r="37" spans="2:18" s="13" customFormat="1">
      <c r="B37" s="14"/>
      <c r="R37" s="16"/>
    </row>
    <row r="38" spans="2:18" s="13" customFormat="1" ht="18">
      <c r="B38" s="14"/>
      <c r="C38" s="25"/>
      <c r="D38" s="26" t="s">
        <v>37</v>
      </c>
      <c r="E38" s="27"/>
      <c r="F38" s="27"/>
      <c r="G38" s="28" t="s">
        <v>38</v>
      </c>
      <c r="H38" s="29" t="s">
        <v>39</v>
      </c>
      <c r="I38" s="27"/>
      <c r="J38" s="27"/>
      <c r="K38" s="27"/>
      <c r="L38" s="173">
        <f>SUM(M30:M36)</f>
        <v>0</v>
      </c>
      <c r="M38" s="173"/>
      <c r="N38" s="173"/>
      <c r="O38" s="173"/>
      <c r="P38" s="174"/>
      <c r="Q38" s="25"/>
      <c r="R38" s="16"/>
    </row>
    <row r="39" spans="2:18" s="13" customFormat="1">
      <c r="B39" s="14"/>
      <c r="R39" s="16"/>
    </row>
    <row r="40" spans="2:18" s="13" customFormat="1">
      <c r="B40" s="14"/>
      <c r="R40" s="16"/>
    </row>
    <row r="41" spans="2:18" hidden="1">
      <c r="B41" s="9"/>
      <c r="R41" s="10"/>
    </row>
    <row r="42" spans="2:18" hidden="1">
      <c r="B42" s="9"/>
      <c r="R42" s="10"/>
    </row>
    <row r="43" spans="2:18" hidden="1">
      <c r="B43" s="9"/>
      <c r="R43" s="10"/>
    </row>
    <row r="44" spans="2:18" hidden="1">
      <c r="B44" s="9"/>
      <c r="R44" s="10"/>
    </row>
    <row r="45" spans="2:18" hidden="1">
      <c r="B45" s="9"/>
      <c r="R45" s="10"/>
    </row>
    <row r="46" spans="2:18">
      <c r="B46" s="9"/>
      <c r="R46" s="10"/>
    </row>
    <row r="47" spans="2:18">
      <c r="B47" s="9"/>
      <c r="R47" s="10"/>
    </row>
    <row r="48" spans="2:18">
      <c r="B48" s="9"/>
      <c r="R48" s="10"/>
    </row>
    <row r="49" spans="2:18">
      <c r="B49" s="9"/>
      <c r="R49" s="10"/>
    </row>
    <row r="50" spans="2:18" s="13" customFormat="1">
      <c r="B50" s="14"/>
      <c r="D50" s="30" t="s">
        <v>40</v>
      </c>
      <c r="E50" s="18"/>
      <c r="F50" s="18"/>
      <c r="G50" s="18"/>
      <c r="H50" s="31"/>
      <c r="J50" s="30" t="s">
        <v>41</v>
      </c>
      <c r="K50" s="18"/>
      <c r="L50" s="18"/>
      <c r="M50" s="18"/>
      <c r="N50" s="18"/>
      <c r="O50" s="18"/>
      <c r="P50" s="31"/>
      <c r="R50" s="16"/>
    </row>
    <row r="51" spans="2:18">
      <c r="B51" s="9"/>
      <c r="D51" s="32"/>
      <c r="H51" s="33"/>
      <c r="J51" s="32"/>
      <c r="P51" s="33"/>
      <c r="R51" s="10"/>
    </row>
    <row r="52" spans="2:18" hidden="1">
      <c r="B52" s="9"/>
      <c r="D52" s="32"/>
      <c r="H52" s="33"/>
      <c r="J52" s="32"/>
      <c r="P52" s="33"/>
      <c r="R52" s="10"/>
    </row>
    <row r="53" spans="2:18" hidden="1">
      <c r="B53" s="9"/>
      <c r="D53" s="32"/>
      <c r="H53" s="33"/>
      <c r="J53" s="32"/>
      <c r="P53" s="33"/>
      <c r="R53" s="10"/>
    </row>
    <row r="54" spans="2:18" hidden="1">
      <c r="B54" s="9"/>
      <c r="D54" s="32"/>
      <c r="H54" s="33"/>
      <c r="J54" s="32"/>
      <c r="P54" s="33"/>
      <c r="R54" s="10"/>
    </row>
    <row r="55" spans="2:18" hidden="1">
      <c r="B55" s="9"/>
      <c r="D55" s="32"/>
      <c r="H55" s="33"/>
      <c r="J55" s="32"/>
      <c r="P55" s="33"/>
      <c r="R55" s="10"/>
    </row>
    <row r="56" spans="2:18" hidden="1">
      <c r="B56" s="9"/>
      <c r="D56" s="32"/>
      <c r="H56" s="33"/>
      <c r="J56" s="32"/>
      <c r="P56" s="33"/>
      <c r="R56" s="10"/>
    </row>
    <row r="57" spans="2:18" hidden="1">
      <c r="B57" s="9"/>
      <c r="D57" s="32"/>
      <c r="H57" s="33"/>
      <c r="J57" s="32"/>
      <c r="P57" s="33"/>
      <c r="R57" s="10"/>
    </row>
    <row r="58" spans="2:18">
      <c r="B58" s="9"/>
      <c r="D58" s="32"/>
      <c r="H58" s="33"/>
      <c r="J58" s="32"/>
      <c r="P58" s="33"/>
      <c r="R58" s="10"/>
    </row>
    <row r="59" spans="2:18" s="13" customFormat="1">
      <c r="B59" s="14"/>
      <c r="D59" s="34" t="s">
        <v>42</v>
      </c>
      <c r="E59" s="35"/>
      <c r="F59" s="35"/>
      <c r="G59" s="36" t="s">
        <v>43</v>
      </c>
      <c r="H59" s="37"/>
      <c r="J59" s="34" t="s">
        <v>42</v>
      </c>
      <c r="K59" s="35"/>
      <c r="L59" s="35"/>
      <c r="M59" s="35"/>
      <c r="N59" s="36" t="s">
        <v>43</v>
      </c>
      <c r="O59" s="35"/>
      <c r="P59" s="37"/>
      <c r="R59" s="16"/>
    </row>
    <row r="60" spans="2:18">
      <c r="B60" s="9"/>
      <c r="R60" s="10"/>
    </row>
    <row r="61" spans="2:18" s="13" customFormat="1">
      <c r="B61" s="14"/>
      <c r="D61" s="30" t="s">
        <v>44</v>
      </c>
      <c r="E61" s="18"/>
      <c r="F61" s="18"/>
      <c r="G61" s="18"/>
      <c r="H61" s="31"/>
      <c r="J61" s="30" t="s">
        <v>45</v>
      </c>
      <c r="K61" s="18"/>
      <c r="L61" s="18"/>
      <c r="M61" s="18"/>
      <c r="N61" s="18"/>
      <c r="O61" s="18"/>
      <c r="P61" s="31"/>
      <c r="R61" s="16"/>
    </row>
    <row r="62" spans="2:18">
      <c r="B62" s="9"/>
      <c r="D62" s="32"/>
      <c r="H62" s="33"/>
      <c r="J62" s="32"/>
      <c r="P62" s="33"/>
      <c r="R62" s="10"/>
    </row>
    <row r="63" spans="2:18" hidden="1">
      <c r="B63" s="9"/>
      <c r="D63" s="32"/>
      <c r="H63" s="33"/>
      <c r="J63" s="32"/>
      <c r="P63" s="33"/>
      <c r="R63" s="10"/>
    </row>
    <row r="64" spans="2:18" hidden="1">
      <c r="B64" s="9"/>
      <c r="D64" s="32"/>
      <c r="H64" s="33"/>
      <c r="J64" s="32"/>
      <c r="P64" s="33"/>
      <c r="R64" s="10"/>
    </row>
    <row r="65" spans="2:18" hidden="1">
      <c r="B65" s="9"/>
      <c r="D65" s="32"/>
      <c r="H65" s="33"/>
      <c r="J65" s="32"/>
      <c r="P65" s="33"/>
      <c r="R65" s="10"/>
    </row>
    <row r="66" spans="2:18" hidden="1">
      <c r="B66" s="9"/>
      <c r="D66" s="32"/>
      <c r="H66" s="33"/>
      <c r="J66" s="32"/>
      <c r="P66" s="33"/>
      <c r="R66" s="10"/>
    </row>
    <row r="67" spans="2:18" hidden="1">
      <c r="B67" s="9"/>
      <c r="D67" s="32"/>
      <c r="H67" s="33"/>
      <c r="J67" s="32"/>
      <c r="P67" s="33"/>
      <c r="R67" s="10"/>
    </row>
    <row r="68" spans="2:18">
      <c r="B68" s="9"/>
      <c r="D68" s="32"/>
      <c r="H68" s="33"/>
      <c r="J68" s="32"/>
      <c r="P68" s="33"/>
      <c r="R68" s="10"/>
    </row>
    <row r="69" spans="2:18">
      <c r="B69" s="9"/>
      <c r="D69" s="32"/>
      <c r="H69" s="33"/>
      <c r="J69" s="32"/>
      <c r="P69" s="33"/>
      <c r="R69" s="10"/>
    </row>
    <row r="70" spans="2:18" s="13" customFormat="1">
      <c r="B70" s="14"/>
      <c r="D70" s="34" t="s">
        <v>42</v>
      </c>
      <c r="E70" s="35"/>
      <c r="F70" s="35"/>
      <c r="G70" s="36" t="s">
        <v>43</v>
      </c>
      <c r="H70" s="37"/>
      <c r="J70" s="34" t="s">
        <v>42</v>
      </c>
      <c r="K70" s="35"/>
      <c r="L70" s="35"/>
      <c r="M70" s="35"/>
      <c r="N70" s="36" t="s">
        <v>43</v>
      </c>
      <c r="O70" s="35"/>
      <c r="P70" s="37"/>
      <c r="R70" s="16"/>
    </row>
    <row r="71" spans="2:18" s="13" customFormat="1">
      <c r="B71" s="38"/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40"/>
    </row>
    <row r="75" spans="2:18" s="13" customFormat="1"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3"/>
    </row>
    <row r="76" spans="2:18" s="13" customFormat="1" ht="21">
      <c r="B76" s="14"/>
      <c r="C76" s="137" t="s">
        <v>46</v>
      </c>
      <c r="D76" s="138"/>
      <c r="E76" s="138"/>
      <c r="F76" s="138"/>
      <c r="G76" s="138"/>
      <c r="H76" s="138"/>
      <c r="I76" s="138"/>
      <c r="J76" s="138"/>
      <c r="K76" s="138"/>
      <c r="L76" s="138"/>
      <c r="M76" s="138"/>
      <c r="N76" s="138"/>
      <c r="O76" s="138"/>
      <c r="P76" s="138"/>
      <c r="Q76" s="138"/>
      <c r="R76" s="16"/>
    </row>
    <row r="77" spans="2:18" s="13" customFormat="1">
      <c r="B77" s="14"/>
      <c r="R77" s="16"/>
    </row>
    <row r="78" spans="2:18" s="13" customFormat="1">
      <c r="B78" s="14"/>
      <c r="C78" s="12" t="s">
        <v>13</v>
      </c>
      <c r="F78" s="168" t="str">
        <f>F6</f>
        <v>Modernizácia odborných učební ZŠ Kamenín</v>
      </c>
      <c r="G78" s="169"/>
      <c r="H78" s="169"/>
      <c r="I78" s="169"/>
      <c r="J78" s="169"/>
      <c r="K78" s="169"/>
      <c r="L78" s="169"/>
      <c r="M78" s="169"/>
      <c r="N78" s="169"/>
      <c r="O78" s="169"/>
      <c r="P78" s="169"/>
      <c r="R78" s="16"/>
    </row>
    <row r="79" spans="2:18" s="13" customFormat="1" ht="18">
      <c r="B79" s="14"/>
      <c r="C79" s="44" t="s">
        <v>14</v>
      </c>
      <c r="F79" s="182" t="str">
        <f>F7</f>
        <v>Polytechnická učebňa - elektroinštalácia</v>
      </c>
      <c r="G79" s="171"/>
      <c r="H79" s="171"/>
      <c r="I79" s="171"/>
      <c r="J79" s="171"/>
      <c r="K79" s="171"/>
      <c r="L79" s="171"/>
      <c r="M79" s="171"/>
      <c r="N79" s="171"/>
      <c r="O79" s="171"/>
      <c r="P79" s="171"/>
      <c r="R79" s="16"/>
    </row>
    <row r="80" spans="2:18" s="13" customFormat="1">
      <c r="B80" s="14"/>
      <c r="R80" s="16"/>
    </row>
    <row r="81" spans="2:21" s="13" customFormat="1">
      <c r="B81" s="14"/>
      <c r="C81" s="12" t="s">
        <v>18</v>
      </c>
      <c r="F81" s="17" t="str">
        <f>F9</f>
        <v>Kamenín</v>
      </c>
      <c r="K81" s="12" t="s">
        <v>19</v>
      </c>
      <c r="M81" s="140"/>
      <c r="N81" s="140"/>
      <c r="O81" s="140"/>
      <c r="P81" s="140"/>
      <c r="R81" s="16"/>
    </row>
    <row r="82" spans="2:21" s="13" customFormat="1">
      <c r="B82" s="14"/>
      <c r="R82" s="16"/>
    </row>
    <row r="83" spans="2:21" s="13" customFormat="1">
      <c r="B83" s="14"/>
      <c r="C83" s="12" t="s">
        <v>20</v>
      </c>
      <c r="F83" s="17" t="str">
        <f>E12</f>
        <v>Obec Kamenín</v>
      </c>
      <c r="K83" s="12" t="s">
        <v>24</v>
      </c>
      <c r="M83" s="139" t="str">
        <f>E18</f>
        <v>Ing. Ladislav Bréda</v>
      </c>
      <c r="N83" s="139"/>
      <c r="O83" s="139"/>
      <c r="P83" s="139"/>
      <c r="Q83" s="139"/>
      <c r="R83" s="16"/>
    </row>
    <row r="84" spans="2:21" s="13" customFormat="1">
      <c r="B84" s="14"/>
      <c r="C84" s="12" t="s">
        <v>23</v>
      </c>
      <c r="F84" s="17" t="str">
        <f>IF(E15="","",E15)</f>
        <v xml:space="preserve"> </v>
      </c>
      <c r="K84" s="12" t="s">
        <v>25</v>
      </c>
      <c r="M84" s="139" t="str">
        <f>E21</f>
        <v>Ing. Ladislav Bréda</v>
      </c>
      <c r="N84" s="139"/>
      <c r="O84" s="139"/>
      <c r="P84" s="139"/>
      <c r="Q84" s="139"/>
      <c r="R84" s="16"/>
    </row>
    <row r="85" spans="2:21" s="13" customFormat="1">
      <c r="B85" s="14"/>
      <c r="R85" s="16"/>
    </row>
    <row r="86" spans="2:21" s="13" customFormat="1">
      <c r="B86" s="14"/>
      <c r="C86" s="183" t="s">
        <v>47</v>
      </c>
      <c r="D86" s="184"/>
      <c r="E86" s="184"/>
      <c r="F86" s="184"/>
      <c r="G86" s="184"/>
      <c r="H86" s="25"/>
      <c r="I86" s="25"/>
      <c r="J86" s="25"/>
      <c r="K86" s="25"/>
      <c r="L86" s="25"/>
      <c r="M86" s="25"/>
      <c r="N86" s="183" t="s">
        <v>48</v>
      </c>
      <c r="O86" s="184"/>
      <c r="P86" s="184"/>
      <c r="Q86" s="184"/>
      <c r="R86" s="16"/>
    </row>
    <row r="87" spans="2:21" s="13" customFormat="1">
      <c r="B87" s="14"/>
      <c r="R87" s="16"/>
    </row>
    <row r="88" spans="2:21" s="13" customFormat="1" ht="18">
      <c r="B88" s="14"/>
      <c r="C88" s="45" t="s">
        <v>49</v>
      </c>
      <c r="N88" s="176"/>
      <c r="O88" s="177"/>
      <c r="P88" s="177"/>
      <c r="Q88" s="177"/>
      <c r="R88" s="16"/>
    </row>
    <row r="89" spans="2:21" s="47" customFormat="1" ht="18">
      <c r="B89" s="46"/>
      <c r="D89" s="48" t="s">
        <v>258</v>
      </c>
      <c r="N89" s="178"/>
      <c r="O89" s="179"/>
      <c r="P89" s="179"/>
      <c r="Q89" s="179"/>
      <c r="R89" s="49"/>
    </row>
    <row r="90" spans="2:21" s="51" customFormat="1">
      <c r="B90" s="50"/>
      <c r="D90" s="52" t="s">
        <v>259</v>
      </c>
      <c r="N90" s="180"/>
      <c r="O90" s="181"/>
      <c r="P90" s="181"/>
      <c r="Q90" s="181"/>
      <c r="R90" s="53"/>
    </row>
    <row r="91" spans="2:21" s="51" customFormat="1">
      <c r="B91" s="50"/>
      <c r="D91" s="52" t="s">
        <v>260</v>
      </c>
      <c r="N91" s="180"/>
      <c r="O91" s="181"/>
      <c r="P91" s="181"/>
      <c r="Q91" s="181"/>
      <c r="R91" s="53"/>
    </row>
    <row r="92" spans="2:21" s="47" customFormat="1" ht="18">
      <c r="B92" s="46"/>
      <c r="D92" s="48" t="s">
        <v>62</v>
      </c>
      <c r="N92" s="178"/>
      <c r="O92" s="179"/>
      <c r="P92" s="179"/>
      <c r="Q92" s="179"/>
      <c r="R92" s="49"/>
    </row>
    <row r="93" spans="2:21" s="13" customFormat="1">
      <c r="B93" s="14"/>
      <c r="R93" s="16"/>
    </row>
    <row r="94" spans="2:21" s="13" customFormat="1" ht="18">
      <c r="B94" s="14"/>
      <c r="C94" s="45" t="s">
        <v>63</v>
      </c>
      <c r="N94" s="177">
        <v>0</v>
      </c>
      <c r="O94" s="185"/>
      <c r="P94" s="185"/>
      <c r="Q94" s="185"/>
      <c r="R94" s="16"/>
      <c r="T94" s="54"/>
      <c r="U94" s="55" t="s">
        <v>30</v>
      </c>
    </row>
    <row r="95" spans="2:21" s="13" customFormat="1">
      <c r="B95" s="14"/>
      <c r="R95" s="16"/>
    </row>
    <row r="96" spans="2:21" s="13" customFormat="1" ht="18">
      <c r="B96" s="14"/>
      <c r="C96" s="56" t="s">
        <v>64</v>
      </c>
      <c r="D96" s="25"/>
      <c r="E96" s="25"/>
      <c r="F96" s="25"/>
      <c r="G96" s="25"/>
      <c r="H96" s="25"/>
      <c r="I96" s="25"/>
      <c r="J96" s="25"/>
      <c r="K96" s="25"/>
      <c r="L96" s="186">
        <f>ROUND(SUM(N88+N94),2)</f>
        <v>0</v>
      </c>
      <c r="M96" s="186"/>
      <c r="N96" s="186"/>
      <c r="O96" s="186"/>
      <c r="P96" s="186"/>
      <c r="Q96" s="186"/>
      <c r="R96" s="16"/>
    </row>
    <row r="97" spans="2:27" s="13" customFormat="1">
      <c r="B97" s="38"/>
      <c r="C97" s="39"/>
      <c r="D97" s="39"/>
      <c r="E97" s="39"/>
      <c r="F97" s="39"/>
      <c r="G97" s="39"/>
      <c r="H97" s="39"/>
      <c r="I97" s="39"/>
      <c r="J97" s="39"/>
      <c r="K97" s="39"/>
      <c r="L97" s="39"/>
      <c r="M97" s="39"/>
      <c r="N97" s="39"/>
      <c r="O97" s="39"/>
      <c r="P97" s="39"/>
      <c r="Q97" s="39"/>
      <c r="R97" s="40"/>
    </row>
    <row r="101" spans="2:27" s="13" customFormat="1">
      <c r="B101" s="41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42"/>
      <c r="P101" s="42"/>
      <c r="Q101" s="42"/>
      <c r="R101" s="43"/>
    </row>
    <row r="102" spans="2:27" s="13" customFormat="1" ht="21">
      <c r="B102" s="14"/>
      <c r="C102" s="137" t="s">
        <v>65</v>
      </c>
      <c r="D102" s="171"/>
      <c r="E102" s="171"/>
      <c r="F102" s="171"/>
      <c r="G102" s="171"/>
      <c r="H102" s="171"/>
      <c r="I102" s="171"/>
      <c r="J102" s="171"/>
      <c r="K102" s="171"/>
      <c r="L102" s="171"/>
      <c r="M102" s="171"/>
      <c r="N102" s="171"/>
      <c r="O102" s="171"/>
      <c r="P102" s="171"/>
      <c r="Q102" s="171"/>
      <c r="R102" s="16"/>
    </row>
    <row r="103" spans="2:27" s="13" customFormat="1">
      <c r="B103" s="14"/>
      <c r="R103" s="16"/>
    </row>
    <row r="104" spans="2:27" s="13" customFormat="1">
      <c r="B104" s="14"/>
      <c r="C104" s="12" t="s">
        <v>13</v>
      </c>
      <c r="F104" s="168" t="str">
        <f>F6</f>
        <v>Modernizácia odborných učební ZŠ Kamenín</v>
      </c>
      <c r="G104" s="169"/>
      <c r="H104" s="169"/>
      <c r="I104" s="169"/>
      <c r="J104" s="169"/>
      <c r="K104" s="169"/>
      <c r="L104" s="169"/>
      <c r="M104" s="169"/>
      <c r="N104" s="169"/>
      <c r="O104" s="169"/>
      <c r="P104" s="169"/>
      <c r="R104" s="16"/>
    </row>
    <row r="105" spans="2:27" s="13" customFormat="1" ht="18">
      <c r="B105" s="14"/>
      <c r="C105" s="44" t="s">
        <v>14</v>
      </c>
      <c r="F105" s="182" t="str">
        <f>F7</f>
        <v>Polytechnická učebňa - elektroinštalácia</v>
      </c>
      <c r="G105" s="171"/>
      <c r="H105" s="171"/>
      <c r="I105" s="171"/>
      <c r="J105" s="171"/>
      <c r="K105" s="171"/>
      <c r="L105" s="171"/>
      <c r="M105" s="171"/>
      <c r="N105" s="171"/>
      <c r="O105" s="171"/>
      <c r="P105" s="171"/>
      <c r="R105" s="16"/>
    </row>
    <row r="106" spans="2:27" s="13" customFormat="1">
      <c r="B106" s="14"/>
      <c r="R106" s="16"/>
    </row>
    <row r="107" spans="2:27" s="13" customFormat="1">
      <c r="B107" s="14"/>
      <c r="C107" s="12" t="s">
        <v>18</v>
      </c>
      <c r="F107" s="17" t="str">
        <f>F9</f>
        <v>Kamenín</v>
      </c>
      <c r="K107" s="12" t="s">
        <v>19</v>
      </c>
      <c r="M107" s="140"/>
      <c r="N107" s="140"/>
      <c r="O107" s="140"/>
      <c r="P107" s="140"/>
      <c r="R107" s="16"/>
    </row>
    <row r="108" spans="2:27" s="13" customFormat="1">
      <c r="B108" s="14"/>
      <c r="R108" s="16"/>
    </row>
    <row r="109" spans="2:27" s="13" customFormat="1">
      <c r="B109" s="14"/>
      <c r="C109" s="12" t="s">
        <v>20</v>
      </c>
      <c r="F109" s="17" t="str">
        <f>E12</f>
        <v>Obec Kamenín</v>
      </c>
      <c r="K109" s="12" t="s">
        <v>24</v>
      </c>
      <c r="M109" s="139" t="str">
        <f>E18</f>
        <v>Ing. Ladislav Bréda</v>
      </c>
      <c r="N109" s="139"/>
      <c r="O109" s="139"/>
      <c r="P109" s="139"/>
      <c r="Q109" s="139"/>
      <c r="R109" s="16"/>
    </row>
    <row r="110" spans="2:27" s="13" customFormat="1">
      <c r="B110" s="14"/>
      <c r="C110" s="12" t="s">
        <v>23</v>
      </c>
      <c r="F110" s="17" t="str">
        <f>IF(E15="","",E15)</f>
        <v xml:space="preserve"> </v>
      </c>
      <c r="K110" s="12" t="s">
        <v>25</v>
      </c>
      <c r="M110" s="139" t="str">
        <f>E21</f>
        <v>Ing. Ladislav Bréda</v>
      </c>
      <c r="N110" s="139"/>
      <c r="O110" s="139"/>
      <c r="P110" s="139"/>
      <c r="Q110" s="139"/>
      <c r="R110" s="16"/>
    </row>
    <row r="111" spans="2:27" s="13" customFormat="1">
      <c r="B111" s="14"/>
      <c r="R111" s="16"/>
    </row>
    <row r="112" spans="2:27" s="61" customFormat="1" ht="45">
      <c r="B112" s="57"/>
      <c r="C112" s="58" t="s">
        <v>66</v>
      </c>
      <c r="D112" s="59" t="s">
        <v>67</v>
      </c>
      <c r="E112" s="59" t="s">
        <v>68</v>
      </c>
      <c r="F112" s="195" t="s">
        <v>69</v>
      </c>
      <c r="G112" s="195"/>
      <c r="H112" s="195"/>
      <c r="I112" s="195"/>
      <c r="J112" s="59" t="s">
        <v>70</v>
      </c>
      <c r="K112" s="59" t="s">
        <v>71</v>
      </c>
      <c r="L112" s="196" t="s">
        <v>72</v>
      </c>
      <c r="M112" s="196"/>
      <c r="N112" s="195" t="s">
        <v>48</v>
      </c>
      <c r="O112" s="195"/>
      <c r="P112" s="195"/>
      <c r="Q112" s="197"/>
      <c r="R112" s="60"/>
      <c r="T112" s="62" t="s">
        <v>73</v>
      </c>
      <c r="U112" s="63" t="s">
        <v>30</v>
      </c>
      <c r="V112" s="63" t="s">
        <v>74</v>
      </c>
      <c r="W112" s="63" t="s">
        <v>75</v>
      </c>
      <c r="X112" s="63" t="s">
        <v>76</v>
      </c>
      <c r="Y112" s="63" t="s">
        <v>77</v>
      </c>
      <c r="Z112" s="63" t="s">
        <v>78</v>
      </c>
      <c r="AA112" s="64" t="s">
        <v>79</v>
      </c>
    </row>
    <row r="113" spans="2:27" s="13" customFormat="1" ht="18">
      <c r="B113" s="14"/>
      <c r="C113" s="65" t="s">
        <v>27</v>
      </c>
      <c r="N113" s="187" t="e">
        <f>#REF!</f>
        <v>#REF!</v>
      </c>
      <c r="O113" s="188"/>
      <c r="P113" s="188"/>
      <c r="Q113" s="188"/>
      <c r="R113" s="16"/>
      <c r="T113" s="66"/>
      <c r="U113" s="18"/>
      <c r="V113" s="18"/>
      <c r="W113" s="67">
        <f>W114+W171</f>
        <v>0</v>
      </c>
      <c r="X113" s="18"/>
      <c r="Y113" s="67">
        <f>Y114+Y171</f>
        <v>0</v>
      </c>
      <c r="Z113" s="18"/>
      <c r="AA113" s="68">
        <f>AA114+AA171</f>
        <v>0</v>
      </c>
    </row>
    <row r="114" spans="2:27" s="71" customFormat="1" ht="18">
      <c r="B114" s="70"/>
      <c r="D114" s="72" t="s">
        <v>258</v>
      </c>
      <c r="E114" s="72"/>
      <c r="F114" s="72"/>
      <c r="G114" s="72"/>
      <c r="H114" s="72"/>
      <c r="I114" s="72"/>
      <c r="J114" s="72"/>
      <c r="K114" s="72"/>
      <c r="L114" s="72"/>
      <c r="M114" s="72"/>
      <c r="N114" s="189" t="e">
        <f>#REF!</f>
        <v>#REF!</v>
      </c>
      <c r="O114" s="190"/>
      <c r="P114" s="190"/>
      <c r="Q114" s="190"/>
      <c r="R114" s="73"/>
      <c r="T114" s="74"/>
      <c r="W114" s="75">
        <f>W115</f>
        <v>0</v>
      </c>
      <c r="Y114" s="75">
        <f>Y115</f>
        <v>0</v>
      </c>
      <c r="AA114" s="76">
        <f>AA115</f>
        <v>0</v>
      </c>
    </row>
    <row r="115" spans="2:27" s="71" customFormat="1">
      <c r="B115" s="70"/>
      <c r="D115" s="80" t="s">
        <v>259</v>
      </c>
      <c r="E115" s="80"/>
      <c r="F115" s="80"/>
      <c r="G115" s="80"/>
      <c r="H115" s="80"/>
      <c r="I115" s="80"/>
      <c r="J115" s="80"/>
      <c r="K115" s="80"/>
      <c r="L115" s="80"/>
      <c r="M115" s="80"/>
      <c r="N115" s="191" t="e">
        <f>#REF!</f>
        <v>#REF!</v>
      </c>
      <c r="O115" s="192"/>
      <c r="P115" s="192"/>
      <c r="Q115" s="192"/>
      <c r="R115" s="73"/>
      <c r="T115" s="74"/>
      <c r="W115" s="75">
        <f>W116+SUM(W117:W150)</f>
        <v>0</v>
      </c>
      <c r="Y115" s="75">
        <f>Y116+SUM(Y117:Y150)</f>
        <v>0</v>
      </c>
      <c r="AA115" s="76">
        <f>AA116+SUM(AA117:AA150)</f>
        <v>0</v>
      </c>
    </row>
    <row r="116" spans="2:27" s="13" customFormat="1">
      <c r="B116" s="14"/>
      <c r="C116" s="81" t="s">
        <v>81</v>
      </c>
      <c r="D116" s="81" t="s">
        <v>83</v>
      </c>
      <c r="E116" s="82" t="s">
        <v>265</v>
      </c>
      <c r="F116" s="193" t="s">
        <v>266</v>
      </c>
      <c r="G116" s="193"/>
      <c r="H116" s="193"/>
      <c r="I116" s="193"/>
      <c r="J116" s="83" t="s">
        <v>86</v>
      </c>
      <c r="K116" s="84">
        <v>5</v>
      </c>
      <c r="L116" s="194"/>
      <c r="M116" s="194"/>
      <c r="N116" s="194">
        <f t="shared" ref="N116:N149" si="0">ROUND(L116*K116,3)</f>
        <v>0</v>
      </c>
      <c r="O116" s="194"/>
      <c r="P116" s="194"/>
      <c r="Q116" s="194"/>
      <c r="R116" s="16"/>
      <c r="T116" s="85" t="s">
        <v>16</v>
      </c>
      <c r="U116" s="86" t="s">
        <v>33</v>
      </c>
      <c r="V116" s="87">
        <v>0</v>
      </c>
      <c r="W116" s="87">
        <f t="shared" ref="W116:W149" si="1">V116*K116</f>
        <v>0</v>
      </c>
      <c r="X116" s="87">
        <v>0</v>
      </c>
      <c r="Y116" s="87">
        <f t="shared" ref="Y116:Y149" si="2">X116*K116</f>
        <v>0</v>
      </c>
      <c r="Z116" s="87">
        <v>0</v>
      </c>
      <c r="AA116" s="88">
        <f t="shared" ref="AA116:AA149" si="3">Z116*K116</f>
        <v>0</v>
      </c>
    </row>
    <row r="117" spans="2:27" s="13" customFormat="1">
      <c r="B117" s="14"/>
      <c r="C117" s="91" t="s">
        <v>88</v>
      </c>
      <c r="D117" s="91" t="s">
        <v>185</v>
      </c>
      <c r="E117" s="92" t="s">
        <v>267</v>
      </c>
      <c r="F117" s="202" t="s">
        <v>268</v>
      </c>
      <c r="G117" s="202"/>
      <c r="H117" s="202"/>
      <c r="I117" s="202"/>
      <c r="J117" s="93" t="s">
        <v>86</v>
      </c>
      <c r="K117" s="94">
        <v>5</v>
      </c>
      <c r="L117" s="203"/>
      <c r="M117" s="203"/>
      <c r="N117" s="203">
        <f t="shared" si="0"/>
        <v>0</v>
      </c>
      <c r="O117" s="194"/>
      <c r="P117" s="194"/>
      <c r="Q117" s="194"/>
      <c r="R117" s="16"/>
      <c r="T117" s="85" t="s">
        <v>16</v>
      </c>
      <c r="U117" s="86" t="s">
        <v>33</v>
      </c>
      <c r="V117" s="87">
        <v>0</v>
      </c>
      <c r="W117" s="87">
        <f t="shared" si="1"/>
        <v>0</v>
      </c>
      <c r="X117" s="87">
        <v>0</v>
      </c>
      <c r="Y117" s="87">
        <f t="shared" si="2"/>
        <v>0</v>
      </c>
      <c r="Z117" s="87">
        <v>0</v>
      </c>
      <c r="AA117" s="88">
        <f t="shared" si="3"/>
        <v>0</v>
      </c>
    </row>
    <row r="118" spans="2:27" s="13" customFormat="1">
      <c r="B118" s="14"/>
      <c r="C118" s="81" t="s">
        <v>94</v>
      </c>
      <c r="D118" s="81" t="s">
        <v>83</v>
      </c>
      <c r="E118" s="82" t="s">
        <v>269</v>
      </c>
      <c r="F118" s="193" t="s">
        <v>270</v>
      </c>
      <c r="G118" s="193"/>
      <c r="H118" s="193"/>
      <c r="I118" s="193"/>
      <c r="J118" s="83" t="s">
        <v>86</v>
      </c>
      <c r="K118" s="84">
        <v>4</v>
      </c>
      <c r="L118" s="194"/>
      <c r="M118" s="194"/>
      <c r="N118" s="194">
        <f t="shared" si="0"/>
        <v>0</v>
      </c>
      <c r="O118" s="194"/>
      <c r="P118" s="194"/>
      <c r="Q118" s="194"/>
      <c r="R118" s="16"/>
      <c r="T118" s="85" t="s">
        <v>16</v>
      </c>
      <c r="U118" s="86" t="s">
        <v>33</v>
      </c>
      <c r="V118" s="87">
        <v>0</v>
      </c>
      <c r="W118" s="87">
        <f t="shared" si="1"/>
        <v>0</v>
      </c>
      <c r="X118" s="87">
        <v>0</v>
      </c>
      <c r="Y118" s="87">
        <f t="shared" si="2"/>
        <v>0</v>
      </c>
      <c r="Z118" s="87">
        <v>0</v>
      </c>
      <c r="AA118" s="88">
        <f t="shared" si="3"/>
        <v>0</v>
      </c>
    </row>
    <row r="119" spans="2:27" s="13" customFormat="1">
      <c r="B119" s="14"/>
      <c r="C119" s="91" t="s">
        <v>87</v>
      </c>
      <c r="D119" s="91" t="s">
        <v>185</v>
      </c>
      <c r="E119" s="92" t="s">
        <v>271</v>
      </c>
      <c r="F119" s="202" t="s">
        <v>272</v>
      </c>
      <c r="G119" s="202"/>
      <c r="H119" s="202"/>
      <c r="I119" s="202"/>
      <c r="J119" s="93" t="s">
        <v>86</v>
      </c>
      <c r="K119" s="94">
        <v>4</v>
      </c>
      <c r="L119" s="203"/>
      <c r="M119" s="203"/>
      <c r="N119" s="203">
        <f t="shared" si="0"/>
        <v>0</v>
      </c>
      <c r="O119" s="194"/>
      <c r="P119" s="194"/>
      <c r="Q119" s="194"/>
      <c r="R119" s="16"/>
      <c r="T119" s="85" t="s">
        <v>16</v>
      </c>
      <c r="U119" s="86" t="s">
        <v>33</v>
      </c>
      <c r="V119" s="87">
        <v>0</v>
      </c>
      <c r="W119" s="87">
        <f t="shared" si="1"/>
        <v>0</v>
      </c>
      <c r="X119" s="87">
        <v>0</v>
      </c>
      <c r="Y119" s="87">
        <f t="shared" si="2"/>
        <v>0</v>
      </c>
      <c r="Z119" s="87">
        <v>0</v>
      </c>
      <c r="AA119" s="88">
        <f t="shared" si="3"/>
        <v>0</v>
      </c>
    </row>
    <row r="120" spans="2:27" s="13" customFormat="1">
      <c r="B120" s="14"/>
      <c r="C120" s="91" t="s">
        <v>102</v>
      </c>
      <c r="D120" s="91" t="s">
        <v>185</v>
      </c>
      <c r="E120" s="92" t="s">
        <v>273</v>
      </c>
      <c r="F120" s="202" t="s">
        <v>274</v>
      </c>
      <c r="G120" s="202"/>
      <c r="H120" s="202"/>
      <c r="I120" s="202"/>
      <c r="J120" s="93" t="s">
        <v>86</v>
      </c>
      <c r="K120" s="94">
        <v>12</v>
      </c>
      <c r="L120" s="203"/>
      <c r="M120" s="203"/>
      <c r="N120" s="203">
        <f t="shared" si="0"/>
        <v>0</v>
      </c>
      <c r="O120" s="194"/>
      <c r="P120" s="194"/>
      <c r="Q120" s="194"/>
      <c r="R120" s="16"/>
      <c r="T120" s="85" t="s">
        <v>16</v>
      </c>
      <c r="U120" s="86" t="s">
        <v>33</v>
      </c>
      <c r="V120" s="87">
        <v>0</v>
      </c>
      <c r="W120" s="87">
        <f t="shared" si="1"/>
        <v>0</v>
      </c>
      <c r="X120" s="87">
        <v>0</v>
      </c>
      <c r="Y120" s="87">
        <f t="shared" si="2"/>
        <v>0</v>
      </c>
      <c r="Z120" s="87">
        <v>0</v>
      </c>
      <c r="AA120" s="88">
        <f t="shared" si="3"/>
        <v>0</v>
      </c>
    </row>
    <row r="121" spans="2:27" s="13" customFormat="1">
      <c r="B121" s="14"/>
      <c r="C121" s="91" t="s">
        <v>106</v>
      </c>
      <c r="D121" s="91" t="s">
        <v>185</v>
      </c>
      <c r="E121" s="92" t="s">
        <v>275</v>
      </c>
      <c r="F121" s="202" t="s">
        <v>276</v>
      </c>
      <c r="G121" s="202"/>
      <c r="H121" s="202"/>
      <c r="I121" s="202"/>
      <c r="J121" s="93" t="s">
        <v>86</v>
      </c>
      <c r="K121" s="94">
        <v>4</v>
      </c>
      <c r="L121" s="203"/>
      <c r="M121" s="203"/>
      <c r="N121" s="203">
        <f t="shared" si="0"/>
        <v>0</v>
      </c>
      <c r="O121" s="194"/>
      <c r="P121" s="194"/>
      <c r="Q121" s="194"/>
      <c r="R121" s="16"/>
      <c r="T121" s="85" t="s">
        <v>16</v>
      </c>
      <c r="U121" s="86" t="s">
        <v>33</v>
      </c>
      <c r="V121" s="87">
        <v>0</v>
      </c>
      <c r="W121" s="87">
        <f t="shared" si="1"/>
        <v>0</v>
      </c>
      <c r="X121" s="87">
        <v>0</v>
      </c>
      <c r="Y121" s="87">
        <f t="shared" si="2"/>
        <v>0</v>
      </c>
      <c r="Z121" s="87">
        <v>0</v>
      </c>
      <c r="AA121" s="88">
        <f t="shared" si="3"/>
        <v>0</v>
      </c>
    </row>
    <row r="122" spans="2:27" s="13" customFormat="1">
      <c r="B122" s="14"/>
      <c r="C122" s="81" t="s">
        <v>111</v>
      </c>
      <c r="D122" s="81" t="s">
        <v>83</v>
      </c>
      <c r="E122" s="82" t="s">
        <v>420</v>
      </c>
      <c r="F122" s="193" t="s">
        <v>421</v>
      </c>
      <c r="G122" s="193"/>
      <c r="H122" s="193"/>
      <c r="I122" s="193"/>
      <c r="J122" s="83" t="s">
        <v>92</v>
      </c>
      <c r="K122" s="84">
        <v>5</v>
      </c>
      <c r="L122" s="194"/>
      <c r="M122" s="194"/>
      <c r="N122" s="194">
        <f t="shared" si="0"/>
        <v>0</v>
      </c>
      <c r="O122" s="194"/>
      <c r="P122" s="194"/>
      <c r="Q122" s="194"/>
      <c r="R122" s="16"/>
      <c r="T122" s="85" t="s">
        <v>16</v>
      </c>
      <c r="U122" s="86" t="s">
        <v>33</v>
      </c>
      <c r="V122" s="87">
        <v>0</v>
      </c>
      <c r="W122" s="87">
        <f t="shared" si="1"/>
        <v>0</v>
      </c>
      <c r="X122" s="87">
        <v>0</v>
      </c>
      <c r="Y122" s="87">
        <f t="shared" si="2"/>
        <v>0</v>
      </c>
      <c r="Z122" s="87">
        <v>0</v>
      </c>
      <c r="AA122" s="88">
        <f t="shared" si="3"/>
        <v>0</v>
      </c>
    </row>
    <row r="123" spans="2:27" s="13" customFormat="1">
      <c r="B123" s="14"/>
      <c r="C123" s="91" t="s">
        <v>115</v>
      </c>
      <c r="D123" s="91" t="s">
        <v>185</v>
      </c>
      <c r="E123" s="92" t="s">
        <v>422</v>
      </c>
      <c r="F123" s="202" t="s">
        <v>423</v>
      </c>
      <c r="G123" s="202"/>
      <c r="H123" s="202"/>
      <c r="I123" s="202"/>
      <c r="J123" s="93" t="s">
        <v>92</v>
      </c>
      <c r="K123" s="94">
        <v>5</v>
      </c>
      <c r="L123" s="203"/>
      <c r="M123" s="203"/>
      <c r="N123" s="203">
        <f t="shared" si="0"/>
        <v>0</v>
      </c>
      <c r="O123" s="194"/>
      <c r="P123" s="194"/>
      <c r="Q123" s="194"/>
      <c r="R123" s="16"/>
      <c r="T123" s="85" t="s">
        <v>16</v>
      </c>
      <c r="U123" s="86" t="s">
        <v>33</v>
      </c>
      <c r="V123" s="87">
        <v>0</v>
      </c>
      <c r="W123" s="87">
        <f t="shared" si="1"/>
        <v>0</v>
      </c>
      <c r="X123" s="87">
        <v>0</v>
      </c>
      <c r="Y123" s="87">
        <f t="shared" si="2"/>
        <v>0</v>
      </c>
      <c r="Z123" s="87">
        <v>0</v>
      </c>
      <c r="AA123" s="88">
        <f t="shared" si="3"/>
        <v>0</v>
      </c>
    </row>
    <row r="124" spans="2:27" s="13" customFormat="1">
      <c r="B124" s="14"/>
      <c r="C124" s="91" t="s">
        <v>119</v>
      </c>
      <c r="D124" s="91" t="s">
        <v>185</v>
      </c>
      <c r="E124" s="92" t="s">
        <v>424</v>
      </c>
      <c r="F124" s="202" t="s">
        <v>425</v>
      </c>
      <c r="G124" s="202"/>
      <c r="H124" s="202"/>
      <c r="I124" s="202"/>
      <c r="J124" s="93" t="s">
        <v>92</v>
      </c>
      <c r="K124" s="94">
        <v>5</v>
      </c>
      <c r="L124" s="203"/>
      <c r="M124" s="203"/>
      <c r="N124" s="203">
        <f t="shared" si="0"/>
        <v>0</v>
      </c>
      <c r="O124" s="194"/>
      <c r="P124" s="194"/>
      <c r="Q124" s="194"/>
      <c r="R124" s="16"/>
      <c r="T124" s="85" t="s">
        <v>16</v>
      </c>
      <c r="U124" s="86" t="s">
        <v>33</v>
      </c>
      <c r="V124" s="87">
        <v>0</v>
      </c>
      <c r="W124" s="87">
        <f t="shared" si="1"/>
        <v>0</v>
      </c>
      <c r="X124" s="87">
        <v>0</v>
      </c>
      <c r="Y124" s="87">
        <f t="shared" si="2"/>
        <v>0</v>
      </c>
      <c r="Z124" s="87">
        <v>0</v>
      </c>
      <c r="AA124" s="88">
        <f t="shared" si="3"/>
        <v>0</v>
      </c>
    </row>
    <row r="125" spans="2:27" s="13" customFormat="1">
      <c r="B125" s="14"/>
      <c r="C125" s="91" t="s">
        <v>123</v>
      </c>
      <c r="D125" s="91" t="s">
        <v>185</v>
      </c>
      <c r="E125" s="92" t="s">
        <v>426</v>
      </c>
      <c r="F125" s="202" t="s">
        <v>427</v>
      </c>
      <c r="G125" s="202"/>
      <c r="H125" s="202"/>
      <c r="I125" s="202"/>
      <c r="J125" s="93" t="s">
        <v>92</v>
      </c>
      <c r="K125" s="94">
        <v>5</v>
      </c>
      <c r="L125" s="203"/>
      <c r="M125" s="203"/>
      <c r="N125" s="203">
        <f t="shared" si="0"/>
        <v>0</v>
      </c>
      <c r="O125" s="194"/>
      <c r="P125" s="194"/>
      <c r="Q125" s="194"/>
      <c r="R125" s="16"/>
      <c r="T125" s="85" t="s">
        <v>16</v>
      </c>
      <c r="U125" s="86" t="s">
        <v>33</v>
      </c>
      <c r="V125" s="87">
        <v>0</v>
      </c>
      <c r="W125" s="87">
        <f t="shared" si="1"/>
        <v>0</v>
      </c>
      <c r="X125" s="87">
        <v>0</v>
      </c>
      <c r="Y125" s="87">
        <f t="shared" si="2"/>
        <v>0</v>
      </c>
      <c r="Z125" s="87">
        <v>0</v>
      </c>
      <c r="AA125" s="88">
        <f t="shared" si="3"/>
        <v>0</v>
      </c>
    </row>
    <row r="126" spans="2:27" s="13" customFormat="1">
      <c r="B126" s="14"/>
      <c r="C126" s="91" t="s">
        <v>127</v>
      </c>
      <c r="D126" s="91" t="s">
        <v>185</v>
      </c>
      <c r="E126" s="92" t="s">
        <v>428</v>
      </c>
      <c r="F126" s="202" t="s">
        <v>429</v>
      </c>
      <c r="G126" s="202"/>
      <c r="H126" s="202"/>
      <c r="I126" s="202"/>
      <c r="J126" s="93" t="s">
        <v>92</v>
      </c>
      <c r="K126" s="94">
        <v>5</v>
      </c>
      <c r="L126" s="203"/>
      <c r="M126" s="203"/>
      <c r="N126" s="203">
        <f t="shared" si="0"/>
        <v>0</v>
      </c>
      <c r="O126" s="194"/>
      <c r="P126" s="194"/>
      <c r="Q126" s="194"/>
      <c r="R126" s="16"/>
      <c r="T126" s="85" t="s">
        <v>16</v>
      </c>
      <c r="U126" s="86" t="s">
        <v>33</v>
      </c>
      <c r="V126" s="87">
        <v>0</v>
      </c>
      <c r="W126" s="87">
        <f t="shared" si="1"/>
        <v>0</v>
      </c>
      <c r="X126" s="87">
        <v>0</v>
      </c>
      <c r="Y126" s="87">
        <f t="shared" si="2"/>
        <v>0</v>
      </c>
      <c r="Z126" s="87">
        <v>0</v>
      </c>
      <c r="AA126" s="88">
        <f t="shared" si="3"/>
        <v>0</v>
      </c>
    </row>
    <row r="127" spans="2:27" s="13" customFormat="1">
      <c r="B127" s="14"/>
      <c r="C127" s="91" t="s">
        <v>131</v>
      </c>
      <c r="D127" s="91" t="s">
        <v>185</v>
      </c>
      <c r="E127" s="92" t="s">
        <v>430</v>
      </c>
      <c r="F127" s="202" t="s">
        <v>431</v>
      </c>
      <c r="G127" s="202"/>
      <c r="H127" s="202"/>
      <c r="I127" s="202"/>
      <c r="J127" s="93" t="s">
        <v>92</v>
      </c>
      <c r="K127" s="94">
        <v>1</v>
      </c>
      <c r="L127" s="203"/>
      <c r="M127" s="203"/>
      <c r="N127" s="203">
        <f t="shared" si="0"/>
        <v>0</v>
      </c>
      <c r="O127" s="194"/>
      <c r="P127" s="194"/>
      <c r="Q127" s="194"/>
      <c r="R127" s="16"/>
      <c r="T127" s="85" t="s">
        <v>16</v>
      </c>
      <c r="U127" s="86" t="s">
        <v>33</v>
      </c>
      <c r="V127" s="87">
        <v>0</v>
      </c>
      <c r="W127" s="87">
        <f t="shared" si="1"/>
        <v>0</v>
      </c>
      <c r="X127" s="87">
        <v>0</v>
      </c>
      <c r="Y127" s="87">
        <f t="shared" si="2"/>
        <v>0</v>
      </c>
      <c r="Z127" s="87">
        <v>0</v>
      </c>
      <c r="AA127" s="88">
        <f t="shared" si="3"/>
        <v>0</v>
      </c>
    </row>
    <row r="128" spans="2:27" s="13" customFormat="1">
      <c r="B128" s="14"/>
      <c r="C128" s="81" t="s">
        <v>135</v>
      </c>
      <c r="D128" s="81" t="s">
        <v>83</v>
      </c>
      <c r="E128" s="82" t="s">
        <v>432</v>
      </c>
      <c r="F128" s="193" t="s">
        <v>433</v>
      </c>
      <c r="G128" s="193"/>
      <c r="H128" s="193"/>
      <c r="I128" s="193"/>
      <c r="J128" s="83" t="s">
        <v>92</v>
      </c>
      <c r="K128" s="84">
        <v>50</v>
      </c>
      <c r="L128" s="194"/>
      <c r="M128" s="194"/>
      <c r="N128" s="194">
        <f t="shared" si="0"/>
        <v>0</v>
      </c>
      <c r="O128" s="194"/>
      <c r="P128" s="194"/>
      <c r="Q128" s="194"/>
      <c r="R128" s="16"/>
      <c r="T128" s="85" t="s">
        <v>16</v>
      </c>
      <c r="U128" s="86" t="s">
        <v>33</v>
      </c>
      <c r="V128" s="87">
        <v>0</v>
      </c>
      <c r="W128" s="87">
        <f t="shared" si="1"/>
        <v>0</v>
      </c>
      <c r="X128" s="87">
        <v>0</v>
      </c>
      <c r="Y128" s="87">
        <f t="shared" si="2"/>
        <v>0</v>
      </c>
      <c r="Z128" s="87">
        <v>0</v>
      </c>
      <c r="AA128" s="88">
        <f t="shared" si="3"/>
        <v>0</v>
      </c>
    </row>
    <row r="129" spans="2:27" s="13" customFormat="1">
      <c r="B129" s="14"/>
      <c r="C129" s="91" t="s">
        <v>139</v>
      </c>
      <c r="D129" s="91" t="s">
        <v>185</v>
      </c>
      <c r="E129" s="92" t="s">
        <v>434</v>
      </c>
      <c r="F129" s="202" t="s">
        <v>435</v>
      </c>
      <c r="G129" s="202"/>
      <c r="H129" s="202"/>
      <c r="I129" s="202"/>
      <c r="J129" s="93" t="s">
        <v>92</v>
      </c>
      <c r="K129" s="94">
        <v>50</v>
      </c>
      <c r="L129" s="203"/>
      <c r="M129" s="203"/>
      <c r="N129" s="203">
        <f t="shared" si="0"/>
        <v>0</v>
      </c>
      <c r="O129" s="194"/>
      <c r="P129" s="194"/>
      <c r="Q129" s="194"/>
      <c r="R129" s="16"/>
      <c r="T129" s="85" t="s">
        <v>16</v>
      </c>
      <c r="U129" s="86" t="s">
        <v>33</v>
      </c>
      <c r="V129" s="87">
        <v>0</v>
      </c>
      <c r="W129" s="87">
        <f t="shared" si="1"/>
        <v>0</v>
      </c>
      <c r="X129" s="87">
        <v>0</v>
      </c>
      <c r="Y129" s="87">
        <f t="shared" si="2"/>
        <v>0</v>
      </c>
      <c r="Z129" s="87">
        <v>0</v>
      </c>
      <c r="AA129" s="88">
        <f t="shared" si="3"/>
        <v>0</v>
      </c>
    </row>
    <row r="130" spans="2:27" s="13" customFormat="1">
      <c r="B130" s="14"/>
      <c r="C130" s="81" t="s">
        <v>143</v>
      </c>
      <c r="D130" s="81" t="s">
        <v>83</v>
      </c>
      <c r="E130" s="82" t="s">
        <v>285</v>
      </c>
      <c r="F130" s="193" t="s">
        <v>286</v>
      </c>
      <c r="G130" s="193"/>
      <c r="H130" s="193"/>
      <c r="I130" s="193"/>
      <c r="J130" s="83" t="s">
        <v>86</v>
      </c>
      <c r="K130" s="84">
        <v>6</v>
      </c>
      <c r="L130" s="194"/>
      <c r="M130" s="194"/>
      <c r="N130" s="194">
        <f t="shared" si="0"/>
        <v>0</v>
      </c>
      <c r="O130" s="194"/>
      <c r="P130" s="194"/>
      <c r="Q130" s="194"/>
      <c r="R130" s="16"/>
      <c r="T130" s="85" t="s">
        <v>16</v>
      </c>
      <c r="U130" s="86" t="s">
        <v>33</v>
      </c>
      <c r="V130" s="87">
        <v>0</v>
      </c>
      <c r="W130" s="87">
        <f t="shared" si="1"/>
        <v>0</v>
      </c>
      <c r="X130" s="87">
        <v>0</v>
      </c>
      <c r="Y130" s="87">
        <f t="shared" si="2"/>
        <v>0</v>
      </c>
      <c r="Z130" s="87">
        <v>0</v>
      </c>
      <c r="AA130" s="88">
        <f t="shared" si="3"/>
        <v>0</v>
      </c>
    </row>
    <row r="131" spans="2:27" s="13" customFormat="1">
      <c r="B131" s="14"/>
      <c r="C131" s="81" t="s">
        <v>147</v>
      </c>
      <c r="D131" s="81" t="s">
        <v>83</v>
      </c>
      <c r="E131" s="82" t="s">
        <v>287</v>
      </c>
      <c r="F131" s="193" t="s">
        <v>288</v>
      </c>
      <c r="G131" s="193"/>
      <c r="H131" s="193"/>
      <c r="I131" s="193"/>
      <c r="J131" s="83" t="s">
        <v>86</v>
      </c>
      <c r="K131" s="84">
        <v>1</v>
      </c>
      <c r="L131" s="194"/>
      <c r="M131" s="194"/>
      <c r="N131" s="194">
        <f t="shared" si="0"/>
        <v>0</v>
      </c>
      <c r="O131" s="194"/>
      <c r="P131" s="194"/>
      <c r="Q131" s="194"/>
      <c r="R131" s="16"/>
      <c r="T131" s="85" t="s">
        <v>16</v>
      </c>
      <c r="U131" s="86" t="s">
        <v>33</v>
      </c>
      <c r="V131" s="87">
        <v>0</v>
      </c>
      <c r="W131" s="87">
        <f t="shared" si="1"/>
        <v>0</v>
      </c>
      <c r="X131" s="87">
        <v>0</v>
      </c>
      <c r="Y131" s="87">
        <f t="shared" si="2"/>
        <v>0</v>
      </c>
      <c r="Z131" s="87">
        <v>0</v>
      </c>
      <c r="AA131" s="88">
        <f t="shared" si="3"/>
        <v>0</v>
      </c>
    </row>
    <row r="132" spans="2:27" s="13" customFormat="1">
      <c r="B132" s="14"/>
      <c r="C132" s="91" t="s">
        <v>152</v>
      </c>
      <c r="D132" s="91" t="s">
        <v>185</v>
      </c>
      <c r="E132" s="92" t="s">
        <v>436</v>
      </c>
      <c r="F132" s="202" t="s">
        <v>437</v>
      </c>
      <c r="G132" s="202"/>
      <c r="H132" s="202"/>
      <c r="I132" s="202"/>
      <c r="J132" s="93" t="s">
        <v>86</v>
      </c>
      <c r="K132" s="94">
        <v>1</v>
      </c>
      <c r="L132" s="203"/>
      <c r="M132" s="203"/>
      <c r="N132" s="203">
        <f t="shared" si="0"/>
        <v>0</v>
      </c>
      <c r="O132" s="194"/>
      <c r="P132" s="194"/>
      <c r="Q132" s="194"/>
      <c r="R132" s="16"/>
      <c r="T132" s="85" t="s">
        <v>16</v>
      </c>
      <c r="U132" s="86" t="s">
        <v>33</v>
      </c>
      <c r="V132" s="87">
        <v>0</v>
      </c>
      <c r="W132" s="87">
        <f t="shared" si="1"/>
        <v>0</v>
      </c>
      <c r="X132" s="87">
        <v>0</v>
      </c>
      <c r="Y132" s="87">
        <f t="shared" si="2"/>
        <v>0</v>
      </c>
      <c r="Z132" s="87">
        <v>0</v>
      </c>
      <c r="AA132" s="88">
        <f t="shared" si="3"/>
        <v>0</v>
      </c>
    </row>
    <row r="133" spans="2:27" s="13" customFormat="1">
      <c r="B133" s="14"/>
      <c r="C133" s="91" t="s">
        <v>156</v>
      </c>
      <c r="D133" s="91" t="s">
        <v>185</v>
      </c>
      <c r="E133" s="92" t="s">
        <v>291</v>
      </c>
      <c r="F133" s="202" t="s">
        <v>292</v>
      </c>
      <c r="G133" s="202"/>
      <c r="H133" s="202"/>
      <c r="I133" s="202"/>
      <c r="J133" s="93" t="s">
        <v>86</v>
      </c>
      <c r="K133" s="94">
        <v>1</v>
      </c>
      <c r="L133" s="203"/>
      <c r="M133" s="203"/>
      <c r="N133" s="203">
        <f t="shared" si="0"/>
        <v>0</v>
      </c>
      <c r="O133" s="194"/>
      <c r="P133" s="194"/>
      <c r="Q133" s="194"/>
      <c r="R133" s="16"/>
      <c r="T133" s="85" t="s">
        <v>16</v>
      </c>
      <c r="U133" s="86" t="s">
        <v>33</v>
      </c>
      <c r="V133" s="87">
        <v>0</v>
      </c>
      <c r="W133" s="87">
        <f t="shared" si="1"/>
        <v>0</v>
      </c>
      <c r="X133" s="87">
        <v>0</v>
      </c>
      <c r="Y133" s="87">
        <f t="shared" si="2"/>
        <v>0</v>
      </c>
      <c r="Z133" s="87">
        <v>0</v>
      </c>
      <c r="AA133" s="88">
        <f t="shared" si="3"/>
        <v>0</v>
      </c>
    </row>
    <row r="134" spans="2:27" s="13" customFormat="1">
      <c r="B134" s="14"/>
      <c r="C134" s="81" t="s">
        <v>160</v>
      </c>
      <c r="D134" s="81" t="s">
        <v>83</v>
      </c>
      <c r="E134" s="82" t="s">
        <v>301</v>
      </c>
      <c r="F134" s="193" t="s">
        <v>302</v>
      </c>
      <c r="G134" s="193"/>
      <c r="H134" s="193"/>
      <c r="I134" s="193"/>
      <c r="J134" s="83" t="s">
        <v>86</v>
      </c>
      <c r="K134" s="84">
        <v>4</v>
      </c>
      <c r="L134" s="194"/>
      <c r="M134" s="194"/>
      <c r="N134" s="194">
        <f t="shared" si="0"/>
        <v>0</v>
      </c>
      <c r="O134" s="194"/>
      <c r="P134" s="194"/>
      <c r="Q134" s="194"/>
      <c r="R134" s="16"/>
      <c r="T134" s="85" t="s">
        <v>16</v>
      </c>
      <c r="U134" s="86" t="s">
        <v>33</v>
      </c>
      <c r="V134" s="87">
        <v>0</v>
      </c>
      <c r="W134" s="87">
        <f t="shared" si="1"/>
        <v>0</v>
      </c>
      <c r="X134" s="87">
        <v>0</v>
      </c>
      <c r="Y134" s="87">
        <f t="shared" si="2"/>
        <v>0</v>
      </c>
      <c r="Z134" s="87">
        <v>0</v>
      </c>
      <c r="AA134" s="88">
        <f t="shared" si="3"/>
        <v>0</v>
      </c>
    </row>
    <row r="135" spans="2:27" s="13" customFormat="1">
      <c r="B135" s="14"/>
      <c r="C135" s="91" t="s">
        <v>164</v>
      </c>
      <c r="D135" s="91" t="s">
        <v>185</v>
      </c>
      <c r="E135" s="92" t="s">
        <v>303</v>
      </c>
      <c r="F135" s="202" t="s">
        <v>304</v>
      </c>
      <c r="G135" s="202"/>
      <c r="H135" s="202"/>
      <c r="I135" s="202"/>
      <c r="J135" s="93" t="s">
        <v>86</v>
      </c>
      <c r="K135" s="94">
        <v>4</v>
      </c>
      <c r="L135" s="203"/>
      <c r="M135" s="203"/>
      <c r="N135" s="203">
        <f t="shared" si="0"/>
        <v>0</v>
      </c>
      <c r="O135" s="194"/>
      <c r="P135" s="194"/>
      <c r="Q135" s="194"/>
      <c r="R135" s="16"/>
      <c r="T135" s="85" t="s">
        <v>16</v>
      </c>
      <c r="U135" s="86" t="s">
        <v>33</v>
      </c>
      <c r="V135" s="87">
        <v>0</v>
      </c>
      <c r="W135" s="87">
        <f t="shared" si="1"/>
        <v>0</v>
      </c>
      <c r="X135" s="87">
        <v>0</v>
      </c>
      <c r="Y135" s="87">
        <f t="shared" si="2"/>
        <v>0</v>
      </c>
      <c r="Z135" s="87">
        <v>0</v>
      </c>
      <c r="AA135" s="88">
        <f t="shared" si="3"/>
        <v>0</v>
      </c>
    </row>
    <row r="136" spans="2:27" s="13" customFormat="1">
      <c r="B136" s="14"/>
      <c r="C136" s="91" t="s">
        <v>168</v>
      </c>
      <c r="D136" s="91" t="s">
        <v>185</v>
      </c>
      <c r="E136" s="92" t="s">
        <v>436</v>
      </c>
      <c r="F136" s="202" t="s">
        <v>437</v>
      </c>
      <c r="G136" s="202"/>
      <c r="H136" s="202"/>
      <c r="I136" s="202"/>
      <c r="J136" s="93" t="s">
        <v>86</v>
      </c>
      <c r="K136" s="94">
        <v>4</v>
      </c>
      <c r="L136" s="203"/>
      <c r="M136" s="203"/>
      <c r="N136" s="203">
        <f t="shared" si="0"/>
        <v>0</v>
      </c>
      <c r="O136" s="194"/>
      <c r="P136" s="194"/>
      <c r="Q136" s="194"/>
      <c r="R136" s="16"/>
      <c r="T136" s="85" t="s">
        <v>16</v>
      </c>
      <c r="U136" s="86" t="s">
        <v>33</v>
      </c>
      <c r="V136" s="87">
        <v>0</v>
      </c>
      <c r="W136" s="87">
        <f t="shared" si="1"/>
        <v>0</v>
      </c>
      <c r="X136" s="87">
        <v>0</v>
      </c>
      <c r="Y136" s="87">
        <f t="shared" si="2"/>
        <v>0</v>
      </c>
      <c r="Z136" s="87">
        <v>0</v>
      </c>
      <c r="AA136" s="88">
        <f t="shared" si="3"/>
        <v>0</v>
      </c>
    </row>
    <row r="137" spans="2:27" s="13" customFormat="1">
      <c r="B137" s="14"/>
      <c r="C137" s="81" t="s">
        <v>172</v>
      </c>
      <c r="D137" s="81" t="s">
        <v>83</v>
      </c>
      <c r="E137" s="82" t="s">
        <v>305</v>
      </c>
      <c r="F137" s="193" t="s">
        <v>306</v>
      </c>
      <c r="G137" s="193"/>
      <c r="H137" s="193"/>
      <c r="I137" s="193"/>
      <c r="J137" s="83" t="s">
        <v>86</v>
      </c>
      <c r="K137" s="84">
        <v>11</v>
      </c>
      <c r="L137" s="194"/>
      <c r="M137" s="194"/>
      <c r="N137" s="194">
        <f t="shared" si="0"/>
        <v>0</v>
      </c>
      <c r="O137" s="194"/>
      <c r="P137" s="194"/>
      <c r="Q137" s="194"/>
      <c r="R137" s="16"/>
      <c r="T137" s="85" t="s">
        <v>16</v>
      </c>
      <c r="U137" s="86" t="s">
        <v>33</v>
      </c>
      <c r="V137" s="87">
        <v>0</v>
      </c>
      <c r="W137" s="87">
        <f t="shared" si="1"/>
        <v>0</v>
      </c>
      <c r="X137" s="87">
        <v>0</v>
      </c>
      <c r="Y137" s="87">
        <f t="shared" si="2"/>
        <v>0</v>
      </c>
      <c r="Z137" s="87">
        <v>0</v>
      </c>
      <c r="AA137" s="88">
        <f t="shared" si="3"/>
        <v>0</v>
      </c>
    </row>
    <row r="138" spans="2:27" s="13" customFormat="1">
      <c r="B138" s="14"/>
      <c r="C138" s="91" t="s">
        <v>176</v>
      </c>
      <c r="D138" s="91" t="s">
        <v>185</v>
      </c>
      <c r="E138" s="92" t="s">
        <v>307</v>
      </c>
      <c r="F138" s="202" t="s">
        <v>308</v>
      </c>
      <c r="G138" s="202"/>
      <c r="H138" s="202"/>
      <c r="I138" s="202"/>
      <c r="J138" s="93" t="s">
        <v>86</v>
      </c>
      <c r="K138" s="94">
        <v>11</v>
      </c>
      <c r="L138" s="203"/>
      <c r="M138" s="203"/>
      <c r="N138" s="203">
        <f t="shared" si="0"/>
        <v>0</v>
      </c>
      <c r="O138" s="194"/>
      <c r="P138" s="194"/>
      <c r="Q138" s="194"/>
      <c r="R138" s="16"/>
      <c r="T138" s="85" t="s">
        <v>16</v>
      </c>
      <c r="U138" s="86" t="s">
        <v>33</v>
      </c>
      <c r="V138" s="87">
        <v>0</v>
      </c>
      <c r="W138" s="87">
        <f t="shared" si="1"/>
        <v>0</v>
      </c>
      <c r="X138" s="87">
        <v>0</v>
      </c>
      <c r="Y138" s="87">
        <f t="shared" si="2"/>
        <v>0</v>
      </c>
      <c r="Z138" s="87">
        <v>0</v>
      </c>
      <c r="AA138" s="88">
        <f t="shared" si="3"/>
        <v>0</v>
      </c>
    </row>
    <row r="139" spans="2:27" s="13" customFormat="1">
      <c r="B139" s="14"/>
      <c r="C139" s="91" t="s">
        <v>180</v>
      </c>
      <c r="D139" s="91" t="s">
        <v>185</v>
      </c>
      <c r="E139" s="92" t="s">
        <v>438</v>
      </c>
      <c r="F139" s="202" t="s">
        <v>439</v>
      </c>
      <c r="G139" s="202"/>
      <c r="H139" s="202"/>
      <c r="I139" s="202"/>
      <c r="J139" s="93" t="s">
        <v>86</v>
      </c>
      <c r="K139" s="94">
        <v>11</v>
      </c>
      <c r="L139" s="203"/>
      <c r="M139" s="203"/>
      <c r="N139" s="203">
        <f t="shared" si="0"/>
        <v>0</v>
      </c>
      <c r="O139" s="194"/>
      <c r="P139" s="194"/>
      <c r="Q139" s="194"/>
      <c r="R139" s="16"/>
      <c r="T139" s="85" t="s">
        <v>16</v>
      </c>
      <c r="U139" s="86" t="s">
        <v>33</v>
      </c>
      <c r="V139" s="87">
        <v>0</v>
      </c>
      <c r="W139" s="87">
        <f t="shared" si="1"/>
        <v>0</v>
      </c>
      <c r="X139" s="87">
        <v>0</v>
      </c>
      <c r="Y139" s="87">
        <f t="shared" si="2"/>
        <v>0</v>
      </c>
      <c r="Z139" s="87">
        <v>0</v>
      </c>
      <c r="AA139" s="88">
        <f t="shared" si="3"/>
        <v>0</v>
      </c>
    </row>
    <row r="140" spans="2:27" s="13" customFormat="1">
      <c r="B140" s="14"/>
      <c r="C140" s="81" t="s">
        <v>184</v>
      </c>
      <c r="D140" s="81" t="s">
        <v>83</v>
      </c>
      <c r="E140" s="82" t="s">
        <v>309</v>
      </c>
      <c r="F140" s="193" t="s">
        <v>310</v>
      </c>
      <c r="G140" s="193"/>
      <c r="H140" s="193"/>
      <c r="I140" s="193"/>
      <c r="J140" s="83" t="s">
        <v>86</v>
      </c>
      <c r="K140" s="84">
        <v>3</v>
      </c>
      <c r="L140" s="194"/>
      <c r="M140" s="194"/>
      <c r="N140" s="194">
        <f t="shared" si="0"/>
        <v>0</v>
      </c>
      <c r="O140" s="194"/>
      <c r="P140" s="194"/>
      <c r="Q140" s="194"/>
      <c r="R140" s="16"/>
      <c r="T140" s="85" t="s">
        <v>16</v>
      </c>
      <c r="U140" s="86" t="s">
        <v>33</v>
      </c>
      <c r="V140" s="87">
        <v>0</v>
      </c>
      <c r="W140" s="87">
        <f t="shared" si="1"/>
        <v>0</v>
      </c>
      <c r="X140" s="87">
        <v>0</v>
      </c>
      <c r="Y140" s="87">
        <f t="shared" si="2"/>
        <v>0</v>
      </c>
      <c r="Z140" s="87">
        <v>0</v>
      </c>
      <c r="AA140" s="88">
        <f t="shared" si="3"/>
        <v>0</v>
      </c>
    </row>
    <row r="141" spans="2:27" s="13" customFormat="1">
      <c r="B141" s="14"/>
      <c r="C141" s="91" t="s">
        <v>190</v>
      </c>
      <c r="D141" s="91" t="s">
        <v>185</v>
      </c>
      <c r="E141" s="92" t="s">
        <v>311</v>
      </c>
      <c r="F141" s="202" t="s">
        <v>440</v>
      </c>
      <c r="G141" s="202"/>
      <c r="H141" s="202"/>
      <c r="I141" s="202"/>
      <c r="J141" s="93" t="s">
        <v>86</v>
      </c>
      <c r="K141" s="94">
        <v>2</v>
      </c>
      <c r="L141" s="203"/>
      <c r="M141" s="203"/>
      <c r="N141" s="203">
        <f t="shared" si="0"/>
        <v>0</v>
      </c>
      <c r="O141" s="194"/>
      <c r="P141" s="194"/>
      <c r="Q141" s="194"/>
      <c r="R141" s="16"/>
      <c r="T141" s="85" t="s">
        <v>16</v>
      </c>
      <c r="U141" s="86" t="s">
        <v>33</v>
      </c>
      <c r="V141" s="87">
        <v>0</v>
      </c>
      <c r="W141" s="87">
        <f t="shared" si="1"/>
        <v>0</v>
      </c>
      <c r="X141" s="87">
        <v>0</v>
      </c>
      <c r="Y141" s="87">
        <f t="shared" si="2"/>
        <v>0</v>
      </c>
      <c r="Z141" s="87">
        <v>0</v>
      </c>
      <c r="AA141" s="88">
        <f t="shared" si="3"/>
        <v>0</v>
      </c>
    </row>
    <row r="142" spans="2:27" s="13" customFormat="1">
      <c r="B142" s="14"/>
      <c r="C142" s="91" t="s">
        <v>194</v>
      </c>
      <c r="D142" s="91" t="s">
        <v>185</v>
      </c>
      <c r="E142" s="92" t="s">
        <v>315</v>
      </c>
      <c r="F142" s="202" t="s">
        <v>441</v>
      </c>
      <c r="G142" s="202"/>
      <c r="H142" s="202"/>
      <c r="I142" s="202"/>
      <c r="J142" s="93" t="s">
        <v>86</v>
      </c>
      <c r="K142" s="94">
        <v>1</v>
      </c>
      <c r="L142" s="203"/>
      <c r="M142" s="203"/>
      <c r="N142" s="203">
        <f t="shared" si="0"/>
        <v>0</v>
      </c>
      <c r="O142" s="194"/>
      <c r="P142" s="194"/>
      <c r="Q142" s="194"/>
      <c r="R142" s="16"/>
      <c r="T142" s="85" t="s">
        <v>16</v>
      </c>
      <c r="U142" s="86" t="s">
        <v>33</v>
      </c>
      <c r="V142" s="87">
        <v>0</v>
      </c>
      <c r="W142" s="87">
        <f t="shared" si="1"/>
        <v>0</v>
      </c>
      <c r="X142" s="87">
        <v>0</v>
      </c>
      <c r="Y142" s="87">
        <f t="shared" si="2"/>
        <v>0</v>
      </c>
      <c r="Z142" s="87">
        <v>0</v>
      </c>
      <c r="AA142" s="88">
        <f t="shared" si="3"/>
        <v>0</v>
      </c>
    </row>
    <row r="143" spans="2:27" s="13" customFormat="1">
      <c r="B143" s="14"/>
      <c r="C143" s="81" t="s">
        <v>198</v>
      </c>
      <c r="D143" s="81" t="s">
        <v>83</v>
      </c>
      <c r="E143" s="82" t="s">
        <v>317</v>
      </c>
      <c r="F143" s="193" t="s">
        <v>318</v>
      </c>
      <c r="G143" s="193"/>
      <c r="H143" s="193"/>
      <c r="I143" s="193"/>
      <c r="J143" s="83" t="s">
        <v>86</v>
      </c>
      <c r="K143" s="84">
        <v>1</v>
      </c>
      <c r="L143" s="194"/>
      <c r="M143" s="194"/>
      <c r="N143" s="194">
        <f t="shared" si="0"/>
        <v>0</v>
      </c>
      <c r="O143" s="194"/>
      <c r="P143" s="194"/>
      <c r="Q143" s="194"/>
      <c r="R143" s="16"/>
      <c r="T143" s="85" t="s">
        <v>16</v>
      </c>
      <c r="U143" s="86" t="s">
        <v>33</v>
      </c>
      <c r="V143" s="87">
        <v>0</v>
      </c>
      <c r="W143" s="87">
        <f t="shared" si="1"/>
        <v>0</v>
      </c>
      <c r="X143" s="87">
        <v>0</v>
      </c>
      <c r="Y143" s="87">
        <f t="shared" si="2"/>
        <v>0</v>
      </c>
      <c r="Z143" s="87">
        <v>0</v>
      </c>
      <c r="AA143" s="88">
        <f t="shared" si="3"/>
        <v>0</v>
      </c>
    </row>
    <row r="144" spans="2:27" s="13" customFormat="1">
      <c r="B144" s="14"/>
      <c r="C144" s="91" t="s">
        <v>202</v>
      </c>
      <c r="D144" s="91" t="s">
        <v>185</v>
      </c>
      <c r="E144" s="92" t="s">
        <v>319</v>
      </c>
      <c r="F144" s="202" t="s">
        <v>442</v>
      </c>
      <c r="G144" s="202"/>
      <c r="H144" s="202"/>
      <c r="I144" s="202"/>
      <c r="J144" s="93" t="s">
        <v>86</v>
      </c>
      <c r="K144" s="94">
        <v>1</v>
      </c>
      <c r="L144" s="203"/>
      <c r="M144" s="203"/>
      <c r="N144" s="203">
        <f t="shared" si="0"/>
        <v>0</v>
      </c>
      <c r="O144" s="194"/>
      <c r="P144" s="194"/>
      <c r="Q144" s="194"/>
      <c r="R144" s="16"/>
      <c r="T144" s="85" t="s">
        <v>16</v>
      </c>
      <c r="U144" s="86" t="s">
        <v>33</v>
      </c>
      <c r="V144" s="87">
        <v>0</v>
      </c>
      <c r="W144" s="87">
        <f t="shared" si="1"/>
        <v>0</v>
      </c>
      <c r="X144" s="87">
        <v>0</v>
      </c>
      <c r="Y144" s="87">
        <f t="shared" si="2"/>
        <v>0</v>
      </c>
      <c r="Z144" s="87">
        <v>0</v>
      </c>
      <c r="AA144" s="88">
        <f t="shared" si="3"/>
        <v>0</v>
      </c>
    </row>
    <row r="145" spans="2:27" s="13" customFormat="1">
      <c r="B145" s="14"/>
      <c r="C145" s="81" t="s">
        <v>206</v>
      </c>
      <c r="D145" s="81" t="s">
        <v>83</v>
      </c>
      <c r="E145" s="82" t="s">
        <v>376</v>
      </c>
      <c r="F145" s="193" t="s">
        <v>377</v>
      </c>
      <c r="G145" s="193"/>
      <c r="H145" s="193"/>
      <c r="I145" s="193"/>
      <c r="J145" s="83" t="s">
        <v>92</v>
      </c>
      <c r="K145" s="84">
        <v>40</v>
      </c>
      <c r="L145" s="194"/>
      <c r="M145" s="194"/>
      <c r="N145" s="194">
        <f t="shared" si="0"/>
        <v>0</v>
      </c>
      <c r="O145" s="194"/>
      <c r="P145" s="194"/>
      <c r="Q145" s="194"/>
      <c r="R145" s="16"/>
      <c r="T145" s="85" t="s">
        <v>16</v>
      </c>
      <c r="U145" s="86" t="s">
        <v>33</v>
      </c>
      <c r="V145" s="87">
        <v>0</v>
      </c>
      <c r="W145" s="87">
        <f t="shared" si="1"/>
        <v>0</v>
      </c>
      <c r="X145" s="87">
        <v>0</v>
      </c>
      <c r="Y145" s="87">
        <f t="shared" si="2"/>
        <v>0</v>
      </c>
      <c r="Z145" s="87">
        <v>0</v>
      </c>
      <c r="AA145" s="88">
        <f t="shared" si="3"/>
        <v>0</v>
      </c>
    </row>
    <row r="146" spans="2:27" s="13" customFormat="1">
      <c r="B146" s="14"/>
      <c r="C146" s="91" t="s">
        <v>210</v>
      </c>
      <c r="D146" s="91" t="s">
        <v>185</v>
      </c>
      <c r="E146" s="92" t="s">
        <v>379</v>
      </c>
      <c r="F146" s="202" t="s">
        <v>380</v>
      </c>
      <c r="G146" s="202"/>
      <c r="H146" s="202"/>
      <c r="I146" s="202"/>
      <c r="J146" s="93" t="s">
        <v>92</v>
      </c>
      <c r="K146" s="94">
        <v>42</v>
      </c>
      <c r="L146" s="203"/>
      <c r="M146" s="203"/>
      <c r="N146" s="203">
        <f t="shared" si="0"/>
        <v>0</v>
      </c>
      <c r="O146" s="194"/>
      <c r="P146" s="194"/>
      <c r="Q146" s="194"/>
      <c r="R146" s="16"/>
      <c r="T146" s="85" t="s">
        <v>16</v>
      </c>
      <c r="U146" s="86" t="s">
        <v>33</v>
      </c>
      <c r="V146" s="87">
        <v>0</v>
      </c>
      <c r="W146" s="87">
        <f t="shared" si="1"/>
        <v>0</v>
      </c>
      <c r="X146" s="87">
        <v>0</v>
      </c>
      <c r="Y146" s="87">
        <f t="shared" si="2"/>
        <v>0</v>
      </c>
      <c r="Z146" s="87">
        <v>0</v>
      </c>
      <c r="AA146" s="88">
        <f t="shared" si="3"/>
        <v>0</v>
      </c>
    </row>
    <row r="147" spans="2:27" s="13" customFormat="1">
      <c r="B147" s="14"/>
      <c r="C147" s="81" t="s">
        <v>188</v>
      </c>
      <c r="D147" s="81" t="s">
        <v>83</v>
      </c>
      <c r="E147" s="82" t="s">
        <v>381</v>
      </c>
      <c r="F147" s="193" t="s">
        <v>382</v>
      </c>
      <c r="G147" s="193"/>
      <c r="H147" s="193"/>
      <c r="I147" s="193"/>
      <c r="J147" s="83" t="s">
        <v>383</v>
      </c>
      <c r="K147" s="84">
        <v>5.8639999999999999</v>
      </c>
      <c r="L147" s="194"/>
      <c r="M147" s="194"/>
      <c r="N147" s="194">
        <f t="shared" si="0"/>
        <v>0</v>
      </c>
      <c r="O147" s="194"/>
      <c r="P147" s="194"/>
      <c r="Q147" s="194"/>
      <c r="R147" s="16"/>
      <c r="T147" s="85" t="s">
        <v>16</v>
      </c>
      <c r="U147" s="86" t="s">
        <v>33</v>
      </c>
      <c r="V147" s="87">
        <v>0</v>
      </c>
      <c r="W147" s="87">
        <f t="shared" si="1"/>
        <v>0</v>
      </c>
      <c r="X147" s="87">
        <v>0</v>
      </c>
      <c r="Y147" s="87">
        <f t="shared" si="2"/>
        <v>0</v>
      </c>
      <c r="Z147" s="87">
        <v>0</v>
      </c>
      <c r="AA147" s="88">
        <f t="shared" si="3"/>
        <v>0</v>
      </c>
    </row>
    <row r="148" spans="2:27" s="13" customFormat="1">
      <c r="B148" s="14"/>
      <c r="C148" s="81" t="s">
        <v>217</v>
      </c>
      <c r="D148" s="81" t="s">
        <v>83</v>
      </c>
      <c r="E148" s="82" t="s">
        <v>384</v>
      </c>
      <c r="F148" s="193" t="s">
        <v>385</v>
      </c>
      <c r="G148" s="193"/>
      <c r="H148" s="193"/>
      <c r="I148" s="193"/>
      <c r="J148" s="83" t="s">
        <v>383</v>
      </c>
      <c r="K148" s="84">
        <v>4.9569999999999999</v>
      </c>
      <c r="L148" s="194"/>
      <c r="M148" s="194"/>
      <c r="N148" s="194">
        <f t="shared" si="0"/>
        <v>0</v>
      </c>
      <c r="O148" s="194"/>
      <c r="P148" s="194"/>
      <c r="Q148" s="194"/>
      <c r="R148" s="16"/>
      <c r="T148" s="85" t="s">
        <v>16</v>
      </c>
      <c r="U148" s="86" t="s">
        <v>33</v>
      </c>
      <c r="V148" s="87">
        <v>0</v>
      </c>
      <c r="W148" s="87">
        <f t="shared" si="1"/>
        <v>0</v>
      </c>
      <c r="X148" s="87">
        <v>0</v>
      </c>
      <c r="Y148" s="87">
        <f t="shared" si="2"/>
        <v>0</v>
      </c>
      <c r="Z148" s="87">
        <v>0</v>
      </c>
      <c r="AA148" s="88">
        <f t="shared" si="3"/>
        <v>0</v>
      </c>
    </row>
    <row r="149" spans="2:27" s="13" customFormat="1">
      <c r="B149" s="14"/>
      <c r="C149" s="81" t="s">
        <v>221</v>
      </c>
      <c r="D149" s="81" t="s">
        <v>83</v>
      </c>
      <c r="E149" s="82" t="s">
        <v>386</v>
      </c>
      <c r="F149" s="193" t="s">
        <v>387</v>
      </c>
      <c r="G149" s="193"/>
      <c r="H149" s="193"/>
      <c r="I149" s="193"/>
      <c r="J149" s="83" t="s">
        <v>383</v>
      </c>
      <c r="K149" s="84">
        <v>5.8639999999999999</v>
      </c>
      <c r="L149" s="194"/>
      <c r="M149" s="194"/>
      <c r="N149" s="194">
        <f t="shared" si="0"/>
        <v>0</v>
      </c>
      <c r="O149" s="194"/>
      <c r="P149" s="194"/>
      <c r="Q149" s="194"/>
      <c r="R149" s="16"/>
      <c r="T149" s="85" t="s">
        <v>16</v>
      </c>
      <c r="U149" s="86" t="s">
        <v>33</v>
      </c>
      <c r="V149" s="87">
        <v>0</v>
      </c>
      <c r="W149" s="87">
        <f t="shared" si="1"/>
        <v>0</v>
      </c>
      <c r="X149" s="87">
        <v>0</v>
      </c>
      <c r="Y149" s="87">
        <f t="shared" si="2"/>
        <v>0</v>
      </c>
      <c r="Z149" s="87">
        <v>0</v>
      </c>
      <c r="AA149" s="88">
        <f t="shared" si="3"/>
        <v>0</v>
      </c>
    </row>
    <row r="150" spans="2:27" s="71" customFormat="1">
      <c r="B150" s="70"/>
      <c r="D150" s="80" t="s">
        <v>260</v>
      </c>
      <c r="E150" s="80"/>
      <c r="F150" s="80"/>
      <c r="G150" s="80"/>
      <c r="H150" s="80"/>
      <c r="I150" s="80"/>
      <c r="J150" s="80"/>
      <c r="K150" s="80"/>
      <c r="L150" s="80"/>
      <c r="M150" s="80"/>
      <c r="N150" s="198" t="e">
        <f>#REF!</f>
        <v>#REF!</v>
      </c>
      <c r="O150" s="199"/>
      <c r="P150" s="199"/>
      <c r="Q150" s="199"/>
      <c r="R150" s="73"/>
      <c r="T150" s="74"/>
      <c r="W150" s="75">
        <f>SUM(W151:W170)</f>
        <v>0</v>
      </c>
      <c r="Y150" s="75">
        <f>SUM(Y151:Y170)</f>
        <v>0</v>
      </c>
      <c r="AA150" s="76">
        <f>SUM(AA151:AA170)</f>
        <v>0</v>
      </c>
    </row>
    <row r="151" spans="2:27" s="13" customFormat="1">
      <c r="B151" s="14"/>
      <c r="C151" s="81" t="s">
        <v>226</v>
      </c>
      <c r="D151" s="81" t="s">
        <v>83</v>
      </c>
      <c r="E151" s="82" t="s">
        <v>388</v>
      </c>
      <c r="F151" s="193" t="s">
        <v>389</v>
      </c>
      <c r="G151" s="193"/>
      <c r="H151" s="193"/>
      <c r="I151" s="193"/>
      <c r="J151" s="83" t="s">
        <v>86</v>
      </c>
      <c r="K151" s="84">
        <v>8</v>
      </c>
      <c r="L151" s="194"/>
      <c r="M151" s="194"/>
      <c r="N151" s="194">
        <f t="shared" ref="N151:N170" si="4">ROUND(L151*K151,3)</f>
        <v>0</v>
      </c>
      <c r="O151" s="194"/>
      <c r="P151" s="194"/>
      <c r="Q151" s="194"/>
      <c r="R151" s="16"/>
      <c r="T151" s="85" t="s">
        <v>16</v>
      </c>
      <c r="U151" s="86" t="s">
        <v>33</v>
      </c>
      <c r="V151" s="87">
        <v>0</v>
      </c>
      <c r="W151" s="87">
        <f t="shared" ref="W151:W170" si="5">V151*K151</f>
        <v>0</v>
      </c>
      <c r="X151" s="87">
        <v>0</v>
      </c>
      <c r="Y151" s="87">
        <f t="shared" ref="Y151:Y170" si="6">X151*K151</f>
        <v>0</v>
      </c>
      <c r="Z151" s="87">
        <v>0</v>
      </c>
      <c r="AA151" s="88">
        <f t="shared" ref="AA151:AA170" si="7">Z151*K151</f>
        <v>0</v>
      </c>
    </row>
    <row r="152" spans="2:27" s="13" customFormat="1">
      <c r="B152" s="14"/>
      <c r="C152" s="91" t="s">
        <v>231</v>
      </c>
      <c r="D152" s="91" t="s">
        <v>185</v>
      </c>
      <c r="E152" s="92" t="s">
        <v>390</v>
      </c>
      <c r="F152" s="202" t="s">
        <v>443</v>
      </c>
      <c r="G152" s="202"/>
      <c r="H152" s="202"/>
      <c r="I152" s="202"/>
      <c r="J152" s="93" t="s">
        <v>86</v>
      </c>
      <c r="K152" s="94">
        <v>8</v>
      </c>
      <c r="L152" s="203"/>
      <c r="M152" s="203"/>
      <c r="N152" s="203">
        <f t="shared" si="4"/>
        <v>0</v>
      </c>
      <c r="O152" s="194"/>
      <c r="P152" s="194"/>
      <c r="Q152" s="194"/>
      <c r="R152" s="16"/>
      <c r="T152" s="85" t="s">
        <v>16</v>
      </c>
      <c r="U152" s="86" t="s">
        <v>33</v>
      </c>
      <c r="V152" s="87">
        <v>0</v>
      </c>
      <c r="W152" s="87">
        <f t="shared" si="5"/>
        <v>0</v>
      </c>
      <c r="X152" s="87">
        <v>0</v>
      </c>
      <c r="Y152" s="87">
        <f t="shared" si="6"/>
        <v>0</v>
      </c>
      <c r="Z152" s="87">
        <v>0</v>
      </c>
      <c r="AA152" s="88">
        <f t="shared" si="7"/>
        <v>0</v>
      </c>
    </row>
    <row r="153" spans="2:27" s="13" customFormat="1">
      <c r="B153" s="14"/>
      <c r="C153" s="81" t="s">
        <v>243</v>
      </c>
      <c r="D153" s="81" t="s">
        <v>83</v>
      </c>
      <c r="E153" s="82" t="s">
        <v>444</v>
      </c>
      <c r="F153" s="193" t="s">
        <v>445</v>
      </c>
      <c r="G153" s="193"/>
      <c r="H153" s="193"/>
      <c r="I153" s="193"/>
      <c r="J153" s="83" t="s">
        <v>86</v>
      </c>
      <c r="K153" s="84">
        <v>4</v>
      </c>
      <c r="L153" s="194"/>
      <c r="M153" s="194"/>
      <c r="N153" s="194">
        <f t="shared" si="4"/>
        <v>0</v>
      </c>
      <c r="O153" s="194"/>
      <c r="P153" s="194"/>
      <c r="Q153" s="194"/>
      <c r="R153" s="16"/>
      <c r="T153" s="85" t="s">
        <v>16</v>
      </c>
      <c r="U153" s="86" t="s">
        <v>33</v>
      </c>
      <c r="V153" s="87">
        <v>0</v>
      </c>
      <c r="W153" s="87">
        <f t="shared" si="5"/>
        <v>0</v>
      </c>
      <c r="X153" s="87">
        <v>0</v>
      </c>
      <c r="Y153" s="87">
        <f t="shared" si="6"/>
        <v>0</v>
      </c>
      <c r="Z153" s="87">
        <v>0</v>
      </c>
      <c r="AA153" s="88">
        <f t="shared" si="7"/>
        <v>0</v>
      </c>
    </row>
    <row r="154" spans="2:27" s="13" customFormat="1">
      <c r="B154" s="14"/>
      <c r="C154" s="91" t="s">
        <v>232</v>
      </c>
      <c r="D154" s="91" t="s">
        <v>185</v>
      </c>
      <c r="E154" s="92" t="s">
        <v>446</v>
      </c>
      <c r="F154" s="202" t="s">
        <v>447</v>
      </c>
      <c r="G154" s="202"/>
      <c r="H154" s="202"/>
      <c r="I154" s="202"/>
      <c r="J154" s="93" t="s">
        <v>86</v>
      </c>
      <c r="K154" s="94">
        <v>4</v>
      </c>
      <c r="L154" s="203"/>
      <c r="M154" s="203"/>
      <c r="N154" s="203">
        <f t="shared" si="4"/>
        <v>0</v>
      </c>
      <c r="O154" s="194"/>
      <c r="P154" s="194"/>
      <c r="Q154" s="194"/>
      <c r="R154" s="16"/>
      <c r="T154" s="85" t="s">
        <v>16</v>
      </c>
      <c r="U154" s="86" t="s">
        <v>33</v>
      </c>
      <c r="V154" s="87">
        <v>0</v>
      </c>
      <c r="W154" s="87">
        <f t="shared" si="5"/>
        <v>0</v>
      </c>
      <c r="X154" s="87">
        <v>0</v>
      </c>
      <c r="Y154" s="87">
        <f t="shared" si="6"/>
        <v>0</v>
      </c>
      <c r="Z154" s="87">
        <v>0</v>
      </c>
      <c r="AA154" s="88">
        <f t="shared" si="7"/>
        <v>0</v>
      </c>
    </row>
    <row r="155" spans="2:27" s="13" customFormat="1">
      <c r="B155" s="14"/>
      <c r="C155" s="81" t="s">
        <v>333</v>
      </c>
      <c r="D155" s="81" t="s">
        <v>83</v>
      </c>
      <c r="E155" s="82" t="s">
        <v>396</v>
      </c>
      <c r="F155" s="193" t="s">
        <v>397</v>
      </c>
      <c r="G155" s="193"/>
      <c r="H155" s="193"/>
      <c r="I155" s="193"/>
      <c r="J155" s="83" t="s">
        <v>92</v>
      </c>
      <c r="K155" s="84">
        <v>15</v>
      </c>
      <c r="L155" s="194"/>
      <c r="M155" s="194"/>
      <c r="N155" s="194">
        <f t="shared" si="4"/>
        <v>0</v>
      </c>
      <c r="O155" s="194"/>
      <c r="P155" s="194"/>
      <c r="Q155" s="194"/>
      <c r="R155" s="16"/>
      <c r="T155" s="85" t="s">
        <v>16</v>
      </c>
      <c r="U155" s="86" t="s">
        <v>33</v>
      </c>
      <c r="V155" s="87">
        <v>0</v>
      </c>
      <c r="W155" s="87">
        <f t="shared" si="5"/>
        <v>0</v>
      </c>
      <c r="X155" s="87">
        <v>0</v>
      </c>
      <c r="Y155" s="87">
        <f t="shared" si="6"/>
        <v>0</v>
      </c>
      <c r="Z155" s="87">
        <v>0</v>
      </c>
      <c r="AA155" s="88">
        <f t="shared" si="7"/>
        <v>0</v>
      </c>
    </row>
    <row r="156" spans="2:27" s="13" customFormat="1">
      <c r="B156" s="14"/>
      <c r="C156" s="91" t="s">
        <v>233</v>
      </c>
      <c r="D156" s="91" t="s">
        <v>185</v>
      </c>
      <c r="E156" s="92" t="s">
        <v>398</v>
      </c>
      <c r="F156" s="202" t="s">
        <v>399</v>
      </c>
      <c r="G156" s="202"/>
      <c r="H156" s="202"/>
      <c r="I156" s="202"/>
      <c r="J156" s="93" t="s">
        <v>92</v>
      </c>
      <c r="K156" s="94">
        <v>15.75</v>
      </c>
      <c r="L156" s="203"/>
      <c r="M156" s="203"/>
      <c r="N156" s="203">
        <f t="shared" si="4"/>
        <v>0</v>
      </c>
      <c r="O156" s="194"/>
      <c r="P156" s="194"/>
      <c r="Q156" s="194"/>
      <c r="R156" s="16"/>
      <c r="T156" s="85" t="s">
        <v>16</v>
      </c>
      <c r="U156" s="86" t="s">
        <v>33</v>
      </c>
      <c r="V156" s="87">
        <v>0</v>
      </c>
      <c r="W156" s="87">
        <f t="shared" si="5"/>
        <v>0</v>
      </c>
      <c r="X156" s="87">
        <v>0</v>
      </c>
      <c r="Y156" s="87">
        <f t="shared" si="6"/>
        <v>0</v>
      </c>
      <c r="Z156" s="87">
        <v>0</v>
      </c>
      <c r="AA156" s="88">
        <f t="shared" si="7"/>
        <v>0</v>
      </c>
    </row>
    <row r="157" spans="2:27" s="13" customFormat="1">
      <c r="B157" s="14"/>
      <c r="C157" s="81" t="s">
        <v>339</v>
      </c>
      <c r="D157" s="81" t="s">
        <v>83</v>
      </c>
      <c r="E157" s="82" t="s">
        <v>400</v>
      </c>
      <c r="F157" s="193" t="s">
        <v>401</v>
      </c>
      <c r="G157" s="193"/>
      <c r="H157" s="193"/>
      <c r="I157" s="193"/>
      <c r="J157" s="83" t="s">
        <v>92</v>
      </c>
      <c r="K157" s="84">
        <v>70</v>
      </c>
      <c r="L157" s="194"/>
      <c r="M157" s="194"/>
      <c r="N157" s="194">
        <f t="shared" si="4"/>
        <v>0</v>
      </c>
      <c r="O157" s="194"/>
      <c r="P157" s="194"/>
      <c r="Q157" s="194"/>
      <c r="R157" s="16"/>
      <c r="T157" s="85" t="s">
        <v>16</v>
      </c>
      <c r="U157" s="86" t="s">
        <v>33</v>
      </c>
      <c r="V157" s="87">
        <v>0</v>
      </c>
      <c r="W157" s="87">
        <f t="shared" si="5"/>
        <v>0</v>
      </c>
      <c r="X157" s="87">
        <v>0</v>
      </c>
      <c r="Y157" s="87">
        <f t="shared" si="6"/>
        <v>0</v>
      </c>
      <c r="Z157" s="87">
        <v>0</v>
      </c>
      <c r="AA157" s="88">
        <f t="shared" si="7"/>
        <v>0</v>
      </c>
    </row>
    <row r="158" spans="2:27" s="13" customFormat="1">
      <c r="B158" s="14"/>
      <c r="C158" s="91" t="s">
        <v>234</v>
      </c>
      <c r="D158" s="91" t="s">
        <v>185</v>
      </c>
      <c r="E158" s="92" t="s">
        <v>402</v>
      </c>
      <c r="F158" s="202" t="s">
        <v>403</v>
      </c>
      <c r="G158" s="202"/>
      <c r="H158" s="202"/>
      <c r="I158" s="202"/>
      <c r="J158" s="93" t="s">
        <v>92</v>
      </c>
      <c r="K158" s="94">
        <v>73.5</v>
      </c>
      <c r="L158" s="203"/>
      <c r="M158" s="203"/>
      <c r="N158" s="203">
        <f t="shared" si="4"/>
        <v>0</v>
      </c>
      <c r="O158" s="194"/>
      <c r="P158" s="194"/>
      <c r="Q158" s="194"/>
      <c r="R158" s="16"/>
      <c r="T158" s="85" t="s">
        <v>16</v>
      </c>
      <c r="U158" s="86" t="s">
        <v>33</v>
      </c>
      <c r="V158" s="87">
        <v>0</v>
      </c>
      <c r="W158" s="87">
        <f t="shared" si="5"/>
        <v>0</v>
      </c>
      <c r="X158" s="87">
        <v>0</v>
      </c>
      <c r="Y158" s="87">
        <f t="shared" si="6"/>
        <v>0</v>
      </c>
      <c r="Z158" s="87">
        <v>0</v>
      </c>
      <c r="AA158" s="88">
        <f t="shared" si="7"/>
        <v>0</v>
      </c>
    </row>
    <row r="159" spans="2:27" s="13" customFormat="1">
      <c r="B159" s="14"/>
      <c r="C159" s="81" t="s">
        <v>344</v>
      </c>
      <c r="D159" s="81" t="s">
        <v>83</v>
      </c>
      <c r="E159" s="82" t="s">
        <v>408</v>
      </c>
      <c r="F159" s="193" t="s">
        <v>409</v>
      </c>
      <c r="G159" s="193"/>
      <c r="H159" s="193"/>
      <c r="I159" s="193"/>
      <c r="J159" s="83" t="s">
        <v>86</v>
      </c>
      <c r="K159" s="84">
        <v>8</v>
      </c>
      <c r="L159" s="194"/>
      <c r="M159" s="194"/>
      <c r="N159" s="194">
        <f t="shared" si="4"/>
        <v>0</v>
      </c>
      <c r="O159" s="194"/>
      <c r="P159" s="194"/>
      <c r="Q159" s="194"/>
      <c r="R159" s="16"/>
      <c r="T159" s="85" t="s">
        <v>16</v>
      </c>
      <c r="U159" s="86" t="s">
        <v>33</v>
      </c>
      <c r="V159" s="87">
        <v>0</v>
      </c>
      <c r="W159" s="87">
        <f t="shared" si="5"/>
        <v>0</v>
      </c>
      <c r="X159" s="87">
        <v>0</v>
      </c>
      <c r="Y159" s="87">
        <f t="shared" si="6"/>
        <v>0</v>
      </c>
      <c r="Z159" s="87">
        <v>0</v>
      </c>
      <c r="AA159" s="88">
        <f t="shared" si="7"/>
        <v>0</v>
      </c>
    </row>
    <row r="160" spans="2:27" s="13" customFormat="1">
      <c r="B160" s="14"/>
      <c r="C160" s="81" t="s">
        <v>235</v>
      </c>
      <c r="D160" s="81" t="s">
        <v>83</v>
      </c>
      <c r="E160" s="82" t="s">
        <v>410</v>
      </c>
      <c r="F160" s="193" t="s">
        <v>411</v>
      </c>
      <c r="G160" s="193"/>
      <c r="H160" s="193"/>
      <c r="I160" s="193"/>
      <c r="J160" s="83" t="s">
        <v>86</v>
      </c>
      <c r="K160" s="84">
        <v>4</v>
      </c>
      <c r="L160" s="194"/>
      <c r="M160" s="194"/>
      <c r="N160" s="194">
        <f t="shared" si="4"/>
        <v>0</v>
      </c>
      <c r="O160" s="194"/>
      <c r="P160" s="194"/>
      <c r="Q160" s="194"/>
      <c r="R160" s="16"/>
      <c r="T160" s="85" t="s">
        <v>16</v>
      </c>
      <c r="U160" s="86" t="s">
        <v>33</v>
      </c>
      <c r="V160" s="87">
        <v>0</v>
      </c>
      <c r="W160" s="87">
        <f t="shared" si="5"/>
        <v>0</v>
      </c>
      <c r="X160" s="87">
        <v>0</v>
      </c>
      <c r="Y160" s="87">
        <f t="shared" si="6"/>
        <v>0</v>
      </c>
      <c r="Z160" s="87">
        <v>0</v>
      </c>
      <c r="AA160" s="88">
        <f t="shared" si="7"/>
        <v>0</v>
      </c>
    </row>
    <row r="161" spans="2:27" s="13" customFormat="1">
      <c r="B161" s="14"/>
      <c r="C161" s="91" t="s">
        <v>349</v>
      </c>
      <c r="D161" s="91" t="s">
        <v>185</v>
      </c>
      <c r="E161" s="92" t="s">
        <v>448</v>
      </c>
      <c r="F161" s="202" t="s">
        <v>449</v>
      </c>
      <c r="G161" s="202"/>
      <c r="H161" s="202"/>
      <c r="I161" s="202"/>
      <c r="J161" s="93" t="s">
        <v>86</v>
      </c>
      <c r="K161" s="94">
        <v>3</v>
      </c>
      <c r="L161" s="203"/>
      <c r="M161" s="203"/>
      <c r="N161" s="203">
        <f t="shared" si="4"/>
        <v>0</v>
      </c>
      <c r="O161" s="194"/>
      <c r="P161" s="194"/>
      <c r="Q161" s="194"/>
      <c r="R161" s="16"/>
      <c r="T161" s="85" t="s">
        <v>16</v>
      </c>
      <c r="U161" s="86" t="s">
        <v>33</v>
      </c>
      <c r="V161" s="87">
        <v>0</v>
      </c>
      <c r="W161" s="87">
        <f t="shared" si="5"/>
        <v>0</v>
      </c>
      <c r="X161" s="87">
        <v>0</v>
      </c>
      <c r="Y161" s="87">
        <f t="shared" si="6"/>
        <v>0</v>
      </c>
      <c r="Z161" s="87">
        <v>0</v>
      </c>
      <c r="AA161" s="88">
        <f t="shared" si="7"/>
        <v>0</v>
      </c>
    </row>
    <row r="162" spans="2:27" s="13" customFormat="1">
      <c r="B162" s="14"/>
      <c r="C162" s="91" t="s">
        <v>236</v>
      </c>
      <c r="D162" s="91" t="s">
        <v>185</v>
      </c>
      <c r="E162" s="92" t="s">
        <v>412</v>
      </c>
      <c r="F162" s="202" t="s">
        <v>413</v>
      </c>
      <c r="G162" s="202"/>
      <c r="H162" s="202"/>
      <c r="I162" s="202"/>
      <c r="J162" s="93" t="s">
        <v>86</v>
      </c>
      <c r="K162" s="94">
        <v>1</v>
      </c>
      <c r="L162" s="203"/>
      <c r="M162" s="203"/>
      <c r="N162" s="203">
        <f t="shared" si="4"/>
        <v>0</v>
      </c>
      <c r="O162" s="194"/>
      <c r="P162" s="194"/>
      <c r="Q162" s="194"/>
      <c r="R162" s="16"/>
      <c r="T162" s="85" t="s">
        <v>16</v>
      </c>
      <c r="U162" s="86" t="s">
        <v>33</v>
      </c>
      <c r="V162" s="87">
        <v>0</v>
      </c>
      <c r="W162" s="87">
        <f t="shared" si="5"/>
        <v>0</v>
      </c>
      <c r="X162" s="87">
        <v>0</v>
      </c>
      <c r="Y162" s="87">
        <f t="shared" si="6"/>
        <v>0</v>
      </c>
      <c r="Z162" s="87">
        <v>0</v>
      </c>
      <c r="AA162" s="88">
        <f t="shared" si="7"/>
        <v>0</v>
      </c>
    </row>
    <row r="163" spans="2:27" s="13" customFormat="1">
      <c r="B163" s="14"/>
      <c r="C163" s="81" t="s">
        <v>355</v>
      </c>
      <c r="D163" s="81" t="s">
        <v>83</v>
      </c>
      <c r="E163" s="82" t="s">
        <v>450</v>
      </c>
      <c r="F163" s="193" t="s">
        <v>451</v>
      </c>
      <c r="G163" s="193"/>
      <c r="H163" s="193"/>
      <c r="I163" s="193"/>
      <c r="J163" s="83" t="s">
        <v>354</v>
      </c>
      <c r="K163" s="84">
        <v>1</v>
      </c>
      <c r="L163" s="194"/>
      <c r="M163" s="194"/>
      <c r="N163" s="194">
        <f t="shared" si="4"/>
        <v>0</v>
      </c>
      <c r="O163" s="194"/>
      <c r="P163" s="194"/>
      <c r="Q163" s="194"/>
      <c r="R163" s="16"/>
      <c r="T163" s="85" t="s">
        <v>16</v>
      </c>
      <c r="U163" s="86" t="s">
        <v>33</v>
      </c>
      <c r="V163" s="87">
        <v>0</v>
      </c>
      <c r="W163" s="87">
        <f t="shared" si="5"/>
        <v>0</v>
      </c>
      <c r="X163" s="87">
        <v>0</v>
      </c>
      <c r="Y163" s="87">
        <f t="shared" si="6"/>
        <v>0</v>
      </c>
      <c r="Z163" s="87">
        <v>0</v>
      </c>
      <c r="AA163" s="88">
        <f t="shared" si="7"/>
        <v>0</v>
      </c>
    </row>
    <row r="164" spans="2:27" s="13" customFormat="1">
      <c r="B164" s="14"/>
      <c r="C164" s="91" t="s">
        <v>237</v>
      </c>
      <c r="D164" s="91" t="s">
        <v>185</v>
      </c>
      <c r="E164" s="92" t="s">
        <v>452</v>
      </c>
      <c r="F164" s="202" t="s">
        <v>453</v>
      </c>
      <c r="G164" s="202"/>
      <c r="H164" s="202"/>
      <c r="I164" s="202"/>
      <c r="J164" s="93" t="s">
        <v>86</v>
      </c>
      <c r="K164" s="94">
        <v>1</v>
      </c>
      <c r="L164" s="203"/>
      <c r="M164" s="203"/>
      <c r="N164" s="203">
        <f t="shared" si="4"/>
        <v>0</v>
      </c>
      <c r="O164" s="194"/>
      <c r="P164" s="194"/>
      <c r="Q164" s="194"/>
      <c r="R164" s="16"/>
      <c r="T164" s="85" t="s">
        <v>16</v>
      </c>
      <c r="U164" s="86" t="s">
        <v>33</v>
      </c>
      <c r="V164" s="87">
        <v>0</v>
      </c>
      <c r="W164" s="87">
        <f t="shared" si="5"/>
        <v>0</v>
      </c>
      <c r="X164" s="87">
        <v>0</v>
      </c>
      <c r="Y164" s="87">
        <f t="shared" si="6"/>
        <v>0</v>
      </c>
      <c r="Z164" s="87">
        <v>0</v>
      </c>
      <c r="AA164" s="88">
        <f t="shared" si="7"/>
        <v>0</v>
      </c>
    </row>
    <row r="165" spans="2:27" s="13" customFormat="1">
      <c r="B165" s="14"/>
      <c r="C165" s="81" t="s">
        <v>360</v>
      </c>
      <c r="D165" s="81" t="s">
        <v>83</v>
      </c>
      <c r="E165" s="82" t="s">
        <v>454</v>
      </c>
      <c r="F165" s="193" t="s">
        <v>455</v>
      </c>
      <c r="G165" s="193"/>
      <c r="H165" s="193"/>
      <c r="I165" s="193"/>
      <c r="J165" s="83" t="s">
        <v>86</v>
      </c>
      <c r="K165" s="84">
        <v>1</v>
      </c>
      <c r="L165" s="194"/>
      <c r="M165" s="194"/>
      <c r="N165" s="194">
        <f t="shared" si="4"/>
        <v>0</v>
      </c>
      <c r="O165" s="194"/>
      <c r="P165" s="194"/>
      <c r="Q165" s="194"/>
      <c r="R165" s="16"/>
      <c r="T165" s="85" t="s">
        <v>16</v>
      </c>
      <c r="U165" s="86" t="s">
        <v>33</v>
      </c>
      <c r="V165" s="87">
        <v>0</v>
      </c>
      <c r="W165" s="87">
        <f t="shared" si="5"/>
        <v>0</v>
      </c>
      <c r="X165" s="87">
        <v>0</v>
      </c>
      <c r="Y165" s="87">
        <f t="shared" si="6"/>
        <v>0</v>
      </c>
      <c r="Z165" s="87">
        <v>0</v>
      </c>
      <c r="AA165" s="88">
        <f t="shared" si="7"/>
        <v>0</v>
      </c>
    </row>
    <row r="166" spans="2:27" s="13" customFormat="1">
      <c r="B166" s="14"/>
      <c r="C166" s="91" t="s">
        <v>238</v>
      </c>
      <c r="D166" s="91" t="s">
        <v>185</v>
      </c>
      <c r="E166" s="92" t="s">
        <v>456</v>
      </c>
      <c r="F166" s="202" t="s">
        <v>457</v>
      </c>
      <c r="G166" s="202"/>
      <c r="H166" s="202"/>
      <c r="I166" s="202"/>
      <c r="J166" s="93" t="s">
        <v>86</v>
      </c>
      <c r="K166" s="94">
        <v>1</v>
      </c>
      <c r="L166" s="203"/>
      <c r="M166" s="203"/>
      <c r="N166" s="203">
        <f t="shared" si="4"/>
        <v>0</v>
      </c>
      <c r="O166" s="194"/>
      <c r="P166" s="194"/>
      <c r="Q166" s="194"/>
      <c r="R166" s="16"/>
      <c r="T166" s="85" t="s">
        <v>16</v>
      </c>
      <c r="U166" s="86" t="s">
        <v>33</v>
      </c>
      <c r="V166" s="87">
        <v>0</v>
      </c>
      <c r="W166" s="87">
        <f t="shared" si="5"/>
        <v>0</v>
      </c>
      <c r="X166" s="87">
        <v>0</v>
      </c>
      <c r="Y166" s="87">
        <f t="shared" si="6"/>
        <v>0</v>
      </c>
      <c r="Z166" s="87">
        <v>0</v>
      </c>
      <c r="AA166" s="88">
        <f t="shared" si="7"/>
        <v>0</v>
      </c>
    </row>
    <row r="167" spans="2:27" s="13" customFormat="1">
      <c r="B167" s="14"/>
      <c r="C167" s="81" t="s">
        <v>365</v>
      </c>
      <c r="D167" s="81" t="s">
        <v>83</v>
      </c>
      <c r="E167" s="82" t="s">
        <v>458</v>
      </c>
      <c r="F167" s="193" t="s">
        <v>459</v>
      </c>
      <c r="G167" s="193"/>
      <c r="H167" s="193"/>
      <c r="I167" s="193"/>
      <c r="J167" s="83" t="s">
        <v>185</v>
      </c>
      <c r="K167" s="84">
        <v>15</v>
      </c>
      <c r="L167" s="194"/>
      <c r="M167" s="194"/>
      <c r="N167" s="194">
        <f t="shared" si="4"/>
        <v>0</v>
      </c>
      <c r="O167" s="194"/>
      <c r="P167" s="194"/>
      <c r="Q167" s="194"/>
      <c r="R167" s="16"/>
      <c r="T167" s="85" t="s">
        <v>16</v>
      </c>
      <c r="U167" s="86" t="s">
        <v>33</v>
      </c>
      <c r="V167" s="87">
        <v>0</v>
      </c>
      <c r="W167" s="87">
        <f t="shared" si="5"/>
        <v>0</v>
      </c>
      <c r="X167" s="87">
        <v>0</v>
      </c>
      <c r="Y167" s="87">
        <f t="shared" si="6"/>
        <v>0</v>
      </c>
      <c r="Z167" s="87">
        <v>0</v>
      </c>
      <c r="AA167" s="88">
        <f t="shared" si="7"/>
        <v>0</v>
      </c>
    </row>
    <row r="168" spans="2:27" s="13" customFormat="1">
      <c r="B168" s="14"/>
      <c r="C168" s="91" t="s">
        <v>239</v>
      </c>
      <c r="D168" s="91" t="s">
        <v>185</v>
      </c>
      <c r="E168" s="92" t="s">
        <v>460</v>
      </c>
      <c r="F168" s="202" t="s">
        <v>461</v>
      </c>
      <c r="G168" s="202"/>
      <c r="H168" s="202"/>
      <c r="I168" s="202"/>
      <c r="J168" s="93" t="s">
        <v>92</v>
      </c>
      <c r="K168" s="94">
        <v>15.75</v>
      </c>
      <c r="L168" s="203"/>
      <c r="M168" s="203"/>
      <c r="N168" s="203">
        <f t="shared" si="4"/>
        <v>0</v>
      </c>
      <c r="O168" s="194"/>
      <c r="P168" s="194"/>
      <c r="Q168" s="194"/>
      <c r="R168" s="16"/>
      <c r="T168" s="85" t="s">
        <v>16</v>
      </c>
      <c r="U168" s="86" t="s">
        <v>33</v>
      </c>
      <c r="V168" s="87">
        <v>0</v>
      </c>
      <c r="W168" s="87">
        <f t="shared" si="5"/>
        <v>0</v>
      </c>
      <c r="X168" s="87">
        <v>0</v>
      </c>
      <c r="Y168" s="87">
        <f t="shared" si="6"/>
        <v>0</v>
      </c>
      <c r="Z168" s="87">
        <v>0</v>
      </c>
      <c r="AA168" s="88">
        <f t="shared" si="7"/>
        <v>0</v>
      </c>
    </row>
    <row r="169" spans="2:27" s="13" customFormat="1">
      <c r="B169" s="14"/>
      <c r="C169" s="81" t="s">
        <v>370</v>
      </c>
      <c r="D169" s="81" t="s">
        <v>83</v>
      </c>
      <c r="E169" s="82" t="s">
        <v>384</v>
      </c>
      <c r="F169" s="193" t="s">
        <v>385</v>
      </c>
      <c r="G169" s="193"/>
      <c r="H169" s="193"/>
      <c r="I169" s="193"/>
      <c r="J169" s="83" t="s">
        <v>383</v>
      </c>
      <c r="K169" s="84">
        <v>1.903</v>
      </c>
      <c r="L169" s="194"/>
      <c r="M169" s="194"/>
      <c r="N169" s="194">
        <f t="shared" si="4"/>
        <v>0</v>
      </c>
      <c r="O169" s="194"/>
      <c r="P169" s="194"/>
      <c r="Q169" s="194"/>
      <c r="R169" s="16"/>
      <c r="T169" s="85" t="s">
        <v>16</v>
      </c>
      <c r="U169" s="86" t="s">
        <v>33</v>
      </c>
      <c r="V169" s="87">
        <v>0</v>
      </c>
      <c r="W169" s="87">
        <f t="shared" si="5"/>
        <v>0</v>
      </c>
      <c r="X169" s="87">
        <v>0</v>
      </c>
      <c r="Y169" s="87">
        <f t="shared" si="6"/>
        <v>0</v>
      </c>
      <c r="Z169" s="87">
        <v>0</v>
      </c>
      <c r="AA169" s="88">
        <f t="shared" si="7"/>
        <v>0</v>
      </c>
    </row>
    <row r="170" spans="2:27" s="13" customFormat="1">
      <c r="B170" s="14"/>
      <c r="C170" s="81" t="s">
        <v>240</v>
      </c>
      <c r="D170" s="81" t="s">
        <v>83</v>
      </c>
      <c r="E170" s="82" t="s">
        <v>386</v>
      </c>
      <c r="F170" s="193" t="s">
        <v>387</v>
      </c>
      <c r="G170" s="193"/>
      <c r="H170" s="193"/>
      <c r="I170" s="193"/>
      <c r="J170" s="83" t="s">
        <v>383</v>
      </c>
      <c r="K170" s="84">
        <v>4.4820000000000002</v>
      </c>
      <c r="L170" s="194"/>
      <c r="M170" s="194"/>
      <c r="N170" s="194">
        <f t="shared" si="4"/>
        <v>0</v>
      </c>
      <c r="O170" s="194"/>
      <c r="P170" s="194"/>
      <c r="Q170" s="194"/>
      <c r="R170" s="16"/>
      <c r="T170" s="85" t="s">
        <v>16</v>
      </c>
      <c r="U170" s="86" t="s">
        <v>33</v>
      </c>
      <c r="V170" s="87">
        <v>0</v>
      </c>
      <c r="W170" s="87">
        <f t="shared" si="5"/>
        <v>0</v>
      </c>
      <c r="X170" s="87">
        <v>0</v>
      </c>
      <c r="Y170" s="87">
        <f t="shared" si="6"/>
        <v>0</v>
      </c>
      <c r="Z170" s="87">
        <v>0</v>
      </c>
      <c r="AA170" s="88">
        <f t="shared" si="7"/>
        <v>0</v>
      </c>
    </row>
    <row r="171" spans="2:27" s="71" customFormat="1" ht="18">
      <c r="B171" s="70"/>
      <c r="D171" s="72" t="s">
        <v>62</v>
      </c>
      <c r="E171" s="72"/>
      <c r="F171" s="72"/>
      <c r="G171" s="72"/>
      <c r="H171" s="72"/>
      <c r="I171" s="72"/>
      <c r="J171" s="72"/>
      <c r="K171" s="72"/>
      <c r="L171" s="72"/>
      <c r="M171" s="72"/>
      <c r="N171" s="204" t="e">
        <f>#REF!</f>
        <v>#REF!</v>
      </c>
      <c r="O171" s="205"/>
      <c r="P171" s="205"/>
      <c r="Q171" s="205"/>
      <c r="R171" s="73"/>
      <c r="T171" s="74"/>
      <c r="W171" s="75">
        <f>SUM(W172:W174)</f>
        <v>0</v>
      </c>
      <c r="Y171" s="75">
        <f>SUM(Y172:Y174)</f>
        <v>0</v>
      </c>
      <c r="AA171" s="76">
        <f>SUM(AA172:AA174)</f>
        <v>0</v>
      </c>
    </row>
    <row r="172" spans="2:27" s="13" customFormat="1">
      <c r="B172" s="14"/>
      <c r="C172" s="81" t="s">
        <v>373</v>
      </c>
      <c r="D172" s="81" t="s">
        <v>83</v>
      </c>
      <c r="E172" s="82" t="s">
        <v>414</v>
      </c>
      <c r="F172" s="193" t="s">
        <v>415</v>
      </c>
      <c r="G172" s="193"/>
      <c r="H172" s="193"/>
      <c r="I172" s="193"/>
      <c r="J172" s="83" t="s">
        <v>242</v>
      </c>
      <c r="K172" s="84">
        <v>8</v>
      </c>
      <c r="L172" s="194"/>
      <c r="M172" s="194"/>
      <c r="N172" s="194">
        <f>ROUND(L172*K172,3)</f>
        <v>0</v>
      </c>
      <c r="O172" s="194"/>
      <c r="P172" s="194"/>
      <c r="Q172" s="194"/>
      <c r="R172" s="16"/>
      <c r="T172" s="85" t="s">
        <v>16</v>
      </c>
      <c r="U172" s="86" t="s">
        <v>33</v>
      </c>
      <c r="V172" s="87">
        <v>0</v>
      </c>
      <c r="W172" s="87">
        <f>V172*K172</f>
        <v>0</v>
      </c>
      <c r="X172" s="87">
        <v>0</v>
      </c>
      <c r="Y172" s="87">
        <f>X172*K172</f>
        <v>0</v>
      </c>
      <c r="Z172" s="87">
        <v>0</v>
      </c>
      <c r="AA172" s="88">
        <f>Z172*K172</f>
        <v>0</v>
      </c>
    </row>
    <row r="173" spans="2:27" s="13" customFormat="1">
      <c r="B173" s="14"/>
      <c r="C173" s="81" t="s">
        <v>241</v>
      </c>
      <c r="D173" s="81" t="s">
        <v>83</v>
      </c>
      <c r="E173" s="82" t="s">
        <v>416</v>
      </c>
      <c r="F173" s="193" t="s">
        <v>417</v>
      </c>
      <c r="G173" s="193"/>
      <c r="H173" s="193"/>
      <c r="I173" s="193"/>
      <c r="J173" s="83" t="s">
        <v>242</v>
      </c>
      <c r="K173" s="84">
        <v>7</v>
      </c>
      <c r="L173" s="194"/>
      <c r="M173" s="194"/>
      <c r="N173" s="194">
        <f>ROUND(L173*K173,3)</f>
        <v>0</v>
      </c>
      <c r="O173" s="194"/>
      <c r="P173" s="194"/>
      <c r="Q173" s="194"/>
      <c r="R173" s="16"/>
      <c r="T173" s="85" t="s">
        <v>16</v>
      </c>
      <c r="U173" s="86" t="s">
        <v>33</v>
      </c>
      <c r="V173" s="87">
        <v>0</v>
      </c>
      <c r="W173" s="87">
        <f>V173*K173</f>
        <v>0</v>
      </c>
      <c r="X173" s="87">
        <v>0</v>
      </c>
      <c r="Y173" s="87">
        <f>X173*K173</f>
        <v>0</v>
      </c>
      <c r="Z173" s="87">
        <v>0</v>
      </c>
      <c r="AA173" s="88">
        <f>Z173*K173</f>
        <v>0</v>
      </c>
    </row>
    <row r="174" spans="2:27" s="13" customFormat="1">
      <c r="B174" s="14"/>
      <c r="C174" s="81" t="s">
        <v>378</v>
      </c>
      <c r="D174" s="81" t="s">
        <v>83</v>
      </c>
      <c r="E174" s="82" t="s">
        <v>418</v>
      </c>
      <c r="F174" s="193" t="s">
        <v>462</v>
      </c>
      <c r="G174" s="193"/>
      <c r="H174" s="193"/>
      <c r="I174" s="193"/>
      <c r="J174" s="83" t="s">
        <v>242</v>
      </c>
      <c r="K174" s="84">
        <v>6</v>
      </c>
      <c r="L174" s="194"/>
      <c r="M174" s="194"/>
      <c r="N174" s="194">
        <f>ROUND(L174*K174,3)</f>
        <v>0</v>
      </c>
      <c r="O174" s="194"/>
      <c r="P174" s="194"/>
      <c r="Q174" s="194"/>
      <c r="R174" s="16"/>
      <c r="T174" s="85" t="s">
        <v>16</v>
      </c>
      <c r="U174" s="95" t="s">
        <v>33</v>
      </c>
      <c r="V174" s="96">
        <v>0</v>
      </c>
      <c r="W174" s="96">
        <f>V174*K174</f>
        <v>0</v>
      </c>
      <c r="X174" s="96">
        <v>0</v>
      </c>
      <c r="Y174" s="96">
        <f>X174*K174</f>
        <v>0</v>
      </c>
      <c r="Z174" s="96">
        <v>0</v>
      </c>
      <c r="AA174" s="97">
        <f>Z174*K174</f>
        <v>0</v>
      </c>
    </row>
    <row r="175" spans="2:27" s="13" customFormat="1">
      <c r="B175" s="38"/>
      <c r="C175" s="39"/>
      <c r="D175" s="39"/>
      <c r="E175" s="39"/>
      <c r="F175" s="39"/>
      <c r="G175" s="39"/>
      <c r="H175" s="39"/>
      <c r="I175" s="39"/>
      <c r="J175" s="39"/>
      <c r="K175" s="39"/>
      <c r="L175" s="39"/>
      <c r="M175" s="39"/>
      <c r="N175" s="39"/>
      <c r="O175" s="39"/>
      <c r="P175" s="39"/>
      <c r="Q175" s="39"/>
      <c r="R175" s="40"/>
    </row>
  </sheetData>
  <mergeCells count="230">
    <mergeCell ref="F174:I174"/>
    <mergeCell ref="L174:M174"/>
    <mergeCell ref="N174:Q174"/>
    <mergeCell ref="N171:Q171"/>
    <mergeCell ref="F172:I172"/>
    <mergeCell ref="L172:M172"/>
    <mergeCell ref="N172:Q172"/>
    <mergeCell ref="F173:I173"/>
    <mergeCell ref="L173:M173"/>
    <mergeCell ref="N173:Q173"/>
    <mergeCell ref="F169:I169"/>
    <mergeCell ref="L169:M169"/>
    <mergeCell ref="N169:Q169"/>
    <mergeCell ref="F170:I170"/>
    <mergeCell ref="L170:M170"/>
    <mergeCell ref="N170:Q170"/>
    <mergeCell ref="F167:I167"/>
    <mergeCell ref="L167:M167"/>
    <mergeCell ref="N167:Q167"/>
    <mergeCell ref="F168:I168"/>
    <mergeCell ref="L168:M168"/>
    <mergeCell ref="N168:Q168"/>
    <mergeCell ref="F165:I165"/>
    <mergeCell ref="L165:M165"/>
    <mergeCell ref="N165:Q165"/>
    <mergeCell ref="F166:I166"/>
    <mergeCell ref="L166:M166"/>
    <mergeCell ref="N166:Q166"/>
    <mergeCell ref="F163:I163"/>
    <mergeCell ref="L163:M163"/>
    <mergeCell ref="N163:Q163"/>
    <mergeCell ref="F164:I164"/>
    <mergeCell ref="L164:M164"/>
    <mergeCell ref="N164:Q164"/>
    <mergeCell ref="F161:I161"/>
    <mergeCell ref="L161:M161"/>
    <mergeCell ref="N161:Q161"/>
    <mergeCell ref="F162:I162"/>
    <mergeCell ref="L162:M162"/>
    <mergeCell ref="N162:Q162"/>
    <mergeCell ref="F159:I159"/>
    <mergeCell ref="L159:M159"/>
    <mergeCell ref="N159:Q159"/>
    <mergeCell ref="F160:I160"/>
    <mergeCell ref="L160:M160"/>
    <mergeCell ref="N160:Q160"/>
    <mergeCell ref="F157:I157"/>
    <mergeCell ref="L157:M157"/>
    <mergeCell ref="N157:Q157"/>
    <mergeCell ref="F158:I158"/>
    <mergeCell ref="L158:M158"/>
    <mergeCell ref="N158:Q158"/>
    <mergeCell ref="F155:I155"/>
    <mergeCell ref="L155:M155"/>
    <mergeCell ref="N155:Q155"/>
    <mergeCell ref="F156:I156"/>
    <mergeCell ref="L156:M156"/>
    <mergeCell ref="N156:Q156"/>
    <mergeCell ref="F153:I153"/>
    <mergeCell ref="L153:M153"/>
    <mergeCell ref="N153:Q153"/>
    <mergeCell ref="F154:I154"/>
    <mergeCell ref="L154:M154"/>
    <mergeCell ref="N154:Q154"/>
    <mergeCell ref="N150:Q150"/>
    <mergeCell ref="F151:I151"/>
    <mergeCell ref="L151:M151"/>
    <mergeCell ref="N151:Q151"/>
    <mergeCell ref="F152:I152"/>
    <mergeCell ref="L152:M152"/>
    <mergeCell ref="N152:Q152"/>
    <mergeCell ref="F148:I148"/>
    <mergeCell ref="L148:M148"/>
    <mergeCell ref="N148:Q148"/>
    <mergeCell ref="F149:I149"/>
    <mergeCell ref="L149:M149"/>
    <mergeCell ref="N149:Q149"/>
    <mergeCell ref="F146:I146"/>
    <mergeCell ref="L146:M146"/>
    <mergeCell ref="N146:Q146"/>
    <mergeCell ref="F147:I147"/>
    <mergeCell ref="L147:M147"/>
    <mergeCell ref="N147:Q147"/>
    <mergeCell ref="F144:I144"/>
    <mergeCell ref="L144:M144"/>
    <mergeCell ref="N144:Q144"/>
    <mergeCell ref="F145:I145"/>
    <mergeCell ref="L145:M145"/>
    <mergeCell ref="N145:Q145"/>
    <mergeCell ref="F142:I142"/>
    <mergeCell ref="L142:M142"/>
    <mergeCell ref="N142:Q142"/>
    <mergeCell ref="F143:I143"/>
    <mergeCell ref="L143:M143"/>
    <mergeCell ref="N143:Q143"/>
    <mergeCell ref="F140:I140"/>
    <mergeCell ref="L140:M140"/>
    <mergeCell ref="N140:Q140"/>
    <mergeCell ref="F141:I141"/>
    <mergeCell ref="L141:M141"/>
    <mergeCell ref="N141:Q141"/>
    <mergeCell ref="F138:I138"/>
    <mergeCell ref="L138:M138"/>
    <mergeCell ref="N138:Q138"/>
    <mergeCell ref="F139:I139"/>
    <mergeCell ref="L139:M139"/>
    <mergeCell ref="N139:Q139"/>
    <mergeCell ref="F136:I136"/>
    <mergeCell ref="L136:M136"/>
    <mergeCell ref="N136:Q136"/>
    <mergeCell ref="F137:I137"/>
    <mergeCell ref="L137:M137"/>
    <mergeCell ref="N137:Q137"/>
    <mergeCell ref="F134:I134"/>
    <mergeCell ref="L134:M134"/>
    <mergeCell ref="N134:Q134"/>
    <mergeCell ref="F135:I135"/>
    <mergeCell ref="L135:M135"/>
    <mergeCell ref="N135:Q135"/>
    <mergeCell ref="F132:I132"/>
    <mergeCell ref="L132:M132"/>
    <mergeCell ref="N132:Q132"/>
    <mergeCell ref="F133:I133"/>
    <mergeCell ref="L133:M133"/>
    <mergeCell ref="N133:Q133"/>
    <mergeCell ref="F130:I130"/>
    <mergeCell ref="L130:M130"/>
    <mergeCell ref="N130:Q130"/>
    <mergeCell ref="F131:I131"/>
    <mergeCell ref="L131:M131"/>
    <mergeCell ref="N131:Q131"/>
    <mergeCell ref="F128:I128"/>
    <mergeCell ref="L128:M128"/>
    <mergeCell ref="N128:Q128"/>
    <mergeCell ref="F129:I129"/>
    <mergeCell ref="L129:M129"/>
    <mergeCell ref="N129:Q129"/>
    <mergeCell ref="F126:I126"/>
    <mergeCell ref="L126:M126"/>
    <mergeCell ref="N126:Q126"/>
    <mergeCell ref="F127:I127"/>
    <mergeCell ref="L127:M127"/>
    <mergeCell ref="N127:Q127"/>
    <mergeCell ref="F124:I124"/>
    <mergeCell ref="L124:M124"/>
    <mergeCell ref="N124:Q124"/>
    <mergeCell ref="F125:I125"/>
    <mergeCell ref="L125:M125"/>
    <mergeCell ref="N125:Q125"/>
    <mergeCell ref="F122:I122"/>
    <mergeCell ref="L122:M122"/>
    <mergeCell ref="N122:Q122"/>
    <mergeCell ref="F123:I123"/>
    <mergeCell ref="L123:M123"/>
    <mergeCell ref="N123:Q123"/>
    <mergeCell ref="F120:I120"/>
    <mergeCell ref="L120:M120"/>
    <mergeCell ref="N120:Q120"/>
    <mergeCell ref="F121:I121"/>
    <mergeCell ref="L121:M121"/>
    <mergeCell ref="N121:Q121"/>
    <mergeCell ref="F118:I118"/>
    <mergeCell ref="L118:M118"/>
    <mergeCell ref="N118:Q118"/>
    <mergeCell ref="F119:I119"/>
    <mergeCell ref="L119:M119"/>
    <mergeCell ref="N119:Q119"/>
    <mergeCell ref="N115:Q115"/>
    <mergeCell ref="F116:I116"/>
    <mergeCell ref="L116:M116"/>
    <mergeCell ref="N116:Q116"/>
    <mergeCell ref="F117:I117"/>
    <mergeCell ref="L117:M117"/>
    <mergeCell ref="N117:Q117"/>
    <mergeCell ref="M110:Q110"/>
    <mergeCell ref="F112:I112"/>
    <mergeCell ref="L112:M112"/>
    <mergeCell ref="N112:Q112"/>
    <mergeCell ref="N113:Q113"/>
    <mergeCell ref="N114:Q114"/>
    <mergeCell ref="L96:Q96"/>
    <mergeCell ref="C102:Q102"/>
    <mergeCell ref="F104:P104"/>
    <mergeCell ref="F105:P105"/>
    <mergeCell ref="M107:P107"/>
    <mergeCell ref="M109:Q109"/>
    <mergeCell ref="N88:Q88"/>
    <mergeCell ref="N89:Q89"/>
    <mergeCell ref="N90:Q90"/>
    <mergeCell ref="N91:Q91"/>
    <mergeCell ref="N92:Q92"/>
    <mergeCell ref="N94:Q94"/>
    <mergeCell ref="F78:P78"/>
    <mergeCell ref="F79:P79"/>
    <mergeCell ref="M81:P81"/>
    <mergeCell ref="M83:Q83"/>
    <mergeCell ref="M84:Q84"/>
    <mergeCell ref="C86:G86"/>
    <mergeCell ref="N86:Q86"/>
    <mergeCell ref="H35:J35"/>
    <mergeCell ref="M35:P35"/>
    <mergeCell ref="H36:J36"/>
    <mergeCell ref="M36:P36"/>
    <mergeCell ref="L38:P38"/>
    <mergeCell ref="C76:Q76"/>
    <mergeCell ref="M30:P30"/>
    <mergeCell ref="H32:J32"/>
    <mergeCell ref="M32:P32"/>
    <mergeCell ref="H33:J33"/>
    <mergeCell ref="M33:P33"/>
    <mergeCell ref="H34:J34"/>
    <mergeCell ref="M34:P34"/>
    <mergeCell ref="O18:P18"/>
    <mergeCell ref="O20:P20"/>
    <mergeCell ref="O21:P21"/>
    <mergeCell ref="E24:L24"/>
    <mergeCell ref="M27:P27"/>
    <mergeCell ref="M28:P28"/>
    <mergeCell ref="O9:P9"/>
    <mergeCell ref="O11:P11"/>
    <mergeCell ref="O12:P12"/>
    <mergeCell ref="O14:P14"/>
    <mergeCell ref="O15:P15"/>
    <mergeCell ref="O17:P17"/>
    <mergeCell ref="H1:K1"/>
    <mergeCell ref="C2:Q2"/>
    <mergeCell ref="S2:AC2"/>
    <mergeCell ref="C4:Q4"/>
    <mergeCell ref="F6:P6"/>
    <mergeCell ref="F7:P7"/>
  </mergeCells>
  <hyperlinks>
    <hyperlink ref="F1:G1" location="C2" display="1) Krycí list rozpočtu"/>
    <hyperlink ref="H1:K1" location="C86" display="2) Rekapitulácia rozpočtu"/>
    <hyperlink ref="L1" location="C112" display="3) Rozpočet"/>
    <hyperlink ref="S1:T1" location="'Rekapitulácia stavby'!C2" display="Rekapitulácia stavby"/>
  </hyperlinks>
  <pageMargins left="0.11811023622047245" right="0.15748031496062992" top="0.11811023622047245" bottom="0.11811023622047245" header="0.11811023622047245" footer="0.11811023622047245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7</vt:i4>
      </vt:variant>
    </vt:vector>
  </HeadingPairs>
  <TitlesOfParts>
    <vt:vector size="14" baseType="lpstr">
      <vt:lpstr>Rekapitulácia stavby</vt:lpstr>
      <vt:lpstr>IKT Stavebné práce</vt:lpstr>
      <vt:lpstr>IKT-elektroinštalácia</vt:lpstr>
      <vt:lpstr>Bio stavebné práce</vt:lpstr>
      <vt:lpstr>Bio-elektroinštalácia</vt:lpstr>
      <vt:lpstr>POLY Stavebné práce</vt:lpstr>
      <vt:lpstr>POLY-elektroinštalácia</vt:lpstr>
      <vt:lpstr>'Bio stavebné práce'!Print_Area</vt:lpstr>
      <vt:lpstr>'Bio-elektroinštalácia'!Print_Area</vt:lpstr>
      <vt:lpstr>'IKT Stavebné práce'!Print_Area</vt:lpstr>
      <vt:lpstr>'IKT-elektroinštalácia'!Print_Area</vt:lpstr>
      <vt:lpstr>'POLY Stavebné práce'!Print_Area</vt:lpstr>
      <vt:lpstr>'POLY-elektroinštalácia'!Print_Area</vt:lpstr>
      <vt:lpstr>'Rekapitulácia stavby'!Print_Area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</dc:creator>
  <cp:lastModifiedBy>Peter</cp:lastModifiedBy>
  <cp:lastPrinted>2019-04-12T08:57:41Z</cp:lastPrinted>
  <dcterms:created xsi:type="dcterms:W3CDTF">2017-07-11T09:30:44Z</dcterms:created>
  <dcterms:modified xsi:type="dcterms:W3CDTF">2020-03-11T21:02:10Z</dcterms:modified>
</cp:coreProperties>
</file>