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8" activeTab="0"/>
  </bookViews>
  <sheets>
    <sheet name=" Krycí list rozpočt" sheetId="1" r:id="rId1"/>
    <sheet name="Krycí list  Informačná tabula" sheetId="2" r:id="rId2"/>
    <sheet name="Rekapitulácia  Informačná tabul" sheetId="3" r:id="rId3"/>
    <sheet name=" Informačná tabula" sheetId="4" r:id="rId4"/>
    <sheet name=" Krycí list Prírodné javisko" sheetId="5" r:id="rId5"/>
    <sheet name=" Rekapitulácia  Prírodné javisk" sheetId="6" r:id="rId6"/>
    <sheet name=" Prírodné javisko" sheetId="7" r:id="rId7"/>
    <sheet name=" Krycí listVýhliadková veža" sheetId="8" r:id="rId8"/>
    <sheet name="Rekapitulácia Výhliadková veža" sheetId="9" r:id="rId9"/>
    <sheet name="Výhliadková veža" sheetId="10" r:id="rId10"/>
    <sheet name=" Krycí list  Prístrešok s lavic" sheetId="11" r:id="rId11"/>
    <sheet name="Rekapitulácia Prístrešok s lavi" sheetId="12" r:id="rId12"/>
    <sheet name=" Prístrešok s lavicami pre 40 o" sheetId="13" r:id="rId13"/>
    <sheet name="Krycí list  Senník pre mangalic" sheetId="14" r:id="rId14"/>
    <sheet name=" Rekapitulácia Senník pre manga" sheetId="15" r:id="rId15"/>
    <sheet name=" Senník pre mangalice v pôdorys" sheetId="16" r:id="rId16"/>
    <sheet name=" Krycí list Senník pre stepné k" sheetId="17" r:id="rId17"/>
    <sheet name="Rekapitulácia Senník pre stepné" sheetId="18" r:id="rId18"/>
    <sheet name="Senník pre stepné kravy v pôdor" sheetId="19" r:id="rId19"/>
    <sheet name="Krycí list Prístrešok s lavicam" sheetId="20" r:id="rId20"/>
    <sheet name="RekapituláciaPrístrešok s lavic" sheetId="21" r:id="rId21"/>
    <sheet name="Prístrešok s lavicami v pôdorys" sheetId="22" r:id="rId22"/>
  </sheets>
  <definedNames>
    <definedName name="_xlnm.Print_Area" localSheetId="0">' Krycí list rozpočt'!$A$1:$R$36</definedName>
    <definedName name="_xlnm.Print_Area" localSheetId="16">' Krycí list Senník pre stepné k'!$A$1:$R$36</definedName>
    <definedName name="_xlnm.Print_Area" localSheetId="13">'Krycí list  Senník pre mangalic'!$A$1:$R$36</definedName>
    <definedName name="_xlnm.Print_Area" localSheetId="19">'Krycí list Prístrešok s lavicam'!$A$1:$R$36</definedName>
  </definedNames>
  <calcPr fullCalcOnLoad="1"/>
</workbook>
</file>

<file path=xl/sharedStrings.xml><?xml version="1.0" encoding="utf-8"?>
<sst xmlns="http://schemas.openxmlformats.org/spreadsheetml/2006/main" count="2147" uniqueCount="271">
  <si>
    <t>KRYCÍ LIST ROZPOČTU</t>
  </si>
  <si>
    <t>Názov stavby</t>
  </si>
  <si>
    <t>Ekoturizmus v obci Kamenín a Héreg 2018</t>
  </si>
  <si>
    <t>JKSO</t>
  </si>
  <si>
    <t>Názov objektu</t>
  </si>
  <si>
    <t>EČO</t>
  </si>
  <si>
    <t>Miesto</t>
  </si>
  <si>
    <t>Kamenín</t>
  </si>
  <si>
    <t>IČO</t>
  </si>
  <si>
    <t>IČ DPH</t>
  </si>
  <si>
    <t>Objednávateľ</t>
  </si>
  <si>
    <t>Obec Kamenín</t>
  </si>
  <si>
    <t>Projektant</t>
  </si>
  <si>
    <t>Zhotoviteľ</t>
  </si>
  <si>
    <t>Rozpočet číslo</t>
  </si>
  <si>
    <t>Spracoval</t>
  </si>
  <si>
    <t>Dňa</t>
  </si>
  <si>
    <t xml:space="preserve"> 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</si>
  <si>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</si>
  <si>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</si>
  <si>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</si>
  <si>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</si>
  <si>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</si>
  <si>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</si>
  <si>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</si>
  <si>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</si>
  <si>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</si>
  <si>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</si>
  <si>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</si>
  <si>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</si>
  <si>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</si>
  <si>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</si>
  <si>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</si>
  <si>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</si>
  <si>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</si>
  <si>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</si>
  <si>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Práca nadčas</t>
  </si>
  <si>
    <t>13</t>
  </si>
  <si>
    <t>Zariad. staveniska</t>
  </si>
  <si>
    <t>2</t>
  </si>
  <si>
    <t>Montáž</t>
  </si>
  <si>
    <t>9</t>
  </si>
  <si>
    <t>Bez pevnej podl.</t>
  </si>
  <si>
    <t>14</t>
  </si>
  <si>
    <t>Mimostav. doprava</t>
  </si>
  <si>
    <t>3</t>
  </si>
  <si>
    <t>PSV</t>
  </si>
  <si>
    <t>10</t>
  </si>
  <si>
    <t>Kultúrna pamiatka</t>
  </si>
  <si>
    <t>15</t>
  </si>
  <si>
    <t>Územné vplyvy</t>
  </si>
  <si>
    <t>4</t>
  </si>
  <si>
    <t>11</t>
  </si>
  <si>
    <t>16</t>
  </si>
  <si>
    <t>Prevádzkové vplyvy</t>
  </si>
  <si>
    <t>5</t>
  </si>
  <si>
    <t>"M"</t>
  </si>
  <si>
    <t>17</t>
  </si>
  <si>
    <t>Ostatné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</si>
  <si>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</si>
  <si>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</si>
  <si>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</si>
  <si>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</si>
  <si>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</si>
  <si>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</si>
  <si>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</si>
  <si>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</si>
  <si>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</si>
  <si>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</si>
  <si>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</si>
  <si>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</si>
  <si>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</si>
  <si>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</si>
  <si>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</si>
  <si>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</si>
  <si>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</si>
  <si>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</si>
  <si>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</si>
  <si>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</si>
  <si>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</si>
  <si>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</si>
  <si>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</si>
  <si>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</si>
  <si>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</si>
  <si>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</si>
  <si>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</si>
  <si>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</si>
  <si>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</si>
  <si>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objednávateľa</t>
  </si>
  <si>
    <t>27</t>
  </si>
  <si>
    <t>Kĺzavá doložka</t>
  </si>
  <si>
    <t>28</t>
  </si>
  <si>
    <t>Zvýhodnenie + -</t>
  </si>
  <si>
    <t>Informačná tabula</t>
  </si>
  <si>
    <t>REKAPITULÁCIA ROZPOČTU</t>
  </si>
  <si>
    <t xml:space="preserve">Stavba:   Ekoturizmus v obci Kamenín a Héreg 2018 </t>
  </si>
  <si>
    <t>Objekt:   Informačná tabula</t>
  </si>
  <si>
    <t xml:space="preserve">Objednávateľ:   </t>
  </si>
  <si>
    <t xml:space="preserve">Zhotoviteľ:  </t>
  </si>
  <si>
    <t xml:space="preserve">JKSO:   </t>
  </si>
  <si>
    <t>Kód</t>
  </si>
  <si>
    <t>Popis</t>
  </si>
  <si>
    <t>Dodávka</t>
  </si>
  <si>
    <t>Cena celkom</t>
  </si>
  <si>
    <t>Hmotnosť celkom</t>
  </si>
  <si>
    <t>Suť celkom</t>
  </si>
  <si>
    <t>99</t>
  </si>
  <si>
    <t>Presun hmôt HSV</t>
  </si>
  <si>
    <t>762</t>
  </si>
  <si>
    <t>Konštrukcie tesárske</t>
  </si>
  <si>
    <t>Celkom</t>
  </si>
  <si>
    <t>ROZPOČET S VÝKAZOM VÝMER</t>
  </si>
  <si>
    <t xml:space="preserve">Zhotoviteľ:   </t>
  </si>
  <si>
    <t>P.Č.</t>
  </si>
  <si>
    <t>KCN</t>
  </si>
  <si>
    <t>Kód položky</t>
  </si>
  <si>
    <t>MJ</t>
  </si>
  <si>
    <t>Množstvo celkom</t>
  </si>
  <si>
    <t>Cena jednotková</t>
  </si>
  <si>
    <t>Dodávka celkom</t>
  </si>
  <si>
    <t>Montáž celkom</t>
  </si>
  <si>
    <t>Hmotnosť</t>
  </si>
  <si>
    <t>011</t>
  </si>
  <si>
    <t>998012021</t>
  </si>
  <si>
    <t>Presun hmôt pre budovy JKSO 801, 803,812,zvislá konštr.monolit.betónová výšky do 6 m</t>
  </si>
  <si>
    <t>t</t>
  </si>
  <si>
    <t>R</t>
  </si>
  <si>
    <t>132201101</t>
  </si>
  <si>
    <t>Výkop ryhy do šírky 600 mm v horn.3 do 100 m3</t>
  </si>
  <si>
    <t>m3</t>
  </si>
  <si>
    <t>162201102</t>
  </si>
  <si>
    <t>Vodorovné premiestnenie výkopku z horniny 1-4 nad 20-50m</t>
  </si>
  <si>
    <t>271571111</t>
  </si>
  <si>
    <t>Vankúše zhutnené pod základy zo štrkopiesku</t>
  </si>
  <si>
    <t>274313511</t>
  </si>
  <si>
    <t>Betón základových pásov, prostý tr.C 10/12,5</t>
  </si>
  <si>
    <t>762332110</t>
  </si>
  <si>
    <t>Montáž viazaných konštrukcií krovov striech z reziva priemernej plochy do 120 cm2</t>
  </si>
  <si>
    <t>m</t>
  </si>
  <si>
    <t>605</t>
  </si>
  <si>
    <t>6051212100</t>
  </si>
  <si>
    <t>Rezivo ihličnaté hranol akosť I-II dĺžka 4 - 6 m</t>
  </si>
  <si>
    <t>762395000</t>
  </si>
  <si>
    <t>Spojovacie a ochranné prostriedky svorky, dosky, klince, pásová oceľ, vruty, impregnácia</t>
  </si>
  <si>
    <t>765311110</t>
  </si>
  <si>
    <t>Zastrešenie pálenou krytinou škridlami bobrovkami na riedke latovanie, dvojité na sucho, do 45 st.</t>
  </si>
  <si>
    <t>m2</t>
  </si>
  <si>
    <t>783711101</t>
  </si>
  <si>
    <t>Nátery tesárskych konštrukcií olejové napustením</t>
  </si>
  <si>
    <t>783782303</t>
  </si>
  <si>
    <t>Nátery tesárskych konštrukcií povrchová impregnácia Wolmanitom CB</t>
  </si>
  <si>
    <t>404</t>
  </si>
  <si>
    <t>4044766001</t>
  </si>
  <si>
    <t>Informačná tabuľa</t>
  </si>
  <si>
    <t>ks</t>
  </si>
  <si>
    <t>998762102</t>
  </si>
  <si>
    <t>Presun hmôt pre konštrukcie tesárske v objektoch výšky do 12 m</t>
  </si>
  <si>
    <t>998765101</t>
  </si>
  <si>
    <t>Presun hmôt pre tvrdé krytiny v objektoch výšky do 6 m</t>
  </si>
  <si>
    <t>Prírodné javisko v pôdoryse 8m x 6m</t>
  </si>
  <si>
    <t>Objekt:   Prírodné javisko v pôdoryse 8m x 6m</t>
  </si>
  <si>
    <t>Zemné práce</t>
  </si>
  <si>
    <t>Zakladanie</t>
  </si>
  <si>
    <t>Úpravy povrchov, podlahy, osadenie</t>
  </si>
  <si>
    <t>764</t>
  </si>
  <si>
    <t>Konštrukcie klampiarske</t>
  </si>
  <si>
    <t>765</t>
  </si>
  <si>
    <t>Konštrukcie - krytiny tvrdé</t>
  </si>
  <si>
    <t>783</t>
  </si>
  <si>
    <t>Dokončovacie práce - nátery</t>
  </si>
  <si>
    <t>001</t>
  </si>
  <si>
    <t>111101101</t>
  </si>
  <si>
    <t>Odstránenie travín a tŕstia s príp. nutným premiestnením a s uložením na hromady do 50 m, pri celkovej ploche do 1000m2</t>
  </si>
  <si>
    <t>131201101</t>
  </si>
  <si>
    <t>Výkop nezapaženej jamy v hornine 3, do 100 m3</t>
  </si>
  <si>
    <t>002</t>
  </si>
  <si>
    <t>274314711</t>
  </si>
  <si>
    <t>Betón základného pásov prostý zo síranovzdorného cementu tr. C25/30</t>
  </si>
  <si>
    <t>631362021</t>
  </si>
  <si>
    <t>Výstuž mazanín z betónov (z kameniva) a z ľahkých betónov zo zváraných sietí z drôtov typu KARI</t>
  </si>
  <si>
    <t>762311101</t>
  </si>
  <si>
    <t>Montáž a dodávka oceľových podporných väzníkov pódia</t>
  </si>
  <si>
    <t>762332130</t>
  </si>
  <si>
    <t>Montáž viazaných konštrukcií krovov striech z reziva priemernej plochy 224-288 cm2</t>
  </si>
  <si>
    <t>762341610</t>
  </si>
  <si>
    <t>Montáž debnenia a latovania štítových odkvapových ríms z dosiek hrubých hr. do 32 mm</t>
  </si>
  <si>
    <t>6072624800</t>
  </si>
  <si>
    <t>Doska drevoštiepková OSB 3 SE 2500x1250x22 mm</t>
  </si>
  <si>
    <t>762342202</t>
  </si>
  <si>
    <t>Montáž debnenia a latovania štítových odkvapových ríms pri vzdialenosti lát do 220 mm</t>
  </si>
  <si>
    <t>6051713300</t>
  </si>
  <si>
    <t>Laty BO akosť I do 25cm2 x400-650cm</t>
  </si>
  <si>
    <t>764322220</t>
  </si>
  <si>
    <t>Oplechovanie z pozinkovaného PZ plechu odkvapov na strechách s tvrdou krytinou rš 330 mm</t>
  </si>
  <si>
    <t>764352300</t>
  </si>
  <si>
    <t>Žľaby pododkvapové Ruukki, polkruhové,farba RR 20,priemer 150 mm</t>
  </si>
  <si>
    <t>764454202</t>
  </si>
  <si>
    <t>Odpadové rúry z pozinkovaného Pz plechu kruhové s priemerom 100 mm</t>
  </si>
  <si>
    <t>998764102</t>
  </si>
  <si>
    <t>Presun hmôt pre konštrukcie klampiarske v objektoch výšky nad 6 do 12 m</t>
  </si>
  <si>
    <t>765331004</t>
  </si>
  <si>
    <t>Krytina Betónová Bramac Natura drážková strecha jednoduchá na sucho</t>
  </si>
  <si>
    <t>765331612</t>
  </si>
  <si>
    <t>Krytina Betónová Bramac náhrada podbitia foliou 140</t>
  </si>
  <si>
    <t>765333142</t>
  </si>
  <si>
    <t>Krytina Betónová KMB Beta s úpravou povrchu hrebeň z hrebenáčov na sucho s hrebeňovou lištou</t>
  </si>
  <si>
    <t>Veža</t>
  </si>
  <si>
    <t>Objekt:   Výhliadková veža</t>
  </si>
  <si>
    <t>766</t>
  </si>
  <si>
    <t>Konštrukcie stolárske</t>
  </si>
  <si>
    <t>766211200</t>
  </si>
  <si>
    <t>Montáž a dodávka schodiska a palubovky drevených, hromozvod</t>
  </si>
  <si>
    <t>Prístrešok s lavicami pre 40 osôb, v  pôdoryse cca 10 m x 6m</t>
  </si>
  <si>
    <t>Objekt:   Prístrešok s lavicami pre 40 osôb, v  pôdoryse cca 10 m x 6m</t>
  </si>
  <si>
    <t>Komunikácie</t>
  </si>
  <si>
    <t>221</t>
  </si>
  <si>
    <t>564231111</t>
  </si>
  <si>
    <t>Podklad alebo podsyp zo štrkopiesku s rozprestretím, vlhčením a zhutnením po zhutnení hr.100 mm</t>
  </si>
  <si>
    <t>161</t>
  </si>
  <si>
    <t>1612199307</t>
  </si>
  <si>
    <t>Záhradný nábytok Stôl PR1/175cm ,výška 0,49 m,   STRADER,  obj. č. 1100000303</t>
  </si>
  <si>
    <t>1612199300</t>
  </si>
  <si>
    <t>Záhradný nábytok Lavica Magnat ,výška 0,75 m,   STRADER,  obj. č. 1100000295</t>
  </si>
  <si>
    <t>Senník pre mangalice v pôdoryse 4x3 m</t>
  </si>
  <si>
    <t>Objekt:   Senník pre mangalice v pôdoryse 4x3 m</t>
  </si>
  <si>
    <t>274313711</t>
  </si>
  <si>
    <t>Betón základových pásov, prostý tr.C 25/30</t>
  </si>
  <si>
    <t>564731111</t>
  </si>
  <si>
    <t>Podklad alebo kryt z kameniva hrubého drveného veľ. 32-63 mm s rozprestretím a zhutn.hr.100 mm</t>
  </si>
  <si>
    <t>762332120</t>
  </si>
  <si>
    <t>Montáž viazaných konštrukcií krovov striech z reziva priemernej plochy 120-224 cm2</t>
  </si>
  <si>
    <t>6051590100</t>
  </si>
  <si>
    <t>Hranoly smrek</t>
  </si>
  <si>
    <t>2,57181818181818 * 1,1</t>
  </si>
  <si>
    <t>607</t>
  </si>
  <si>
    <t>6072628000</t>
  </si>
  <si>
    <t>Doska drevoštiepková OSB 3 PD4 2500x675x25 mm</t>
  </si>
  <si>
    <t>762342203</t>
  </si>
  <si>
    <t>Montáž debnenia a latovania štítových odkvapových ríms pri vzdialenosti lát 220-360 mm</t>
  </si>
  <si>
    <t>6051714000</t>
  </si>
  <si>
    <t>Laty BO akosť II do 25cm2 x50-75cm</t>
  </si>
  <si>
    <t>0,327272727272727 * 1,1</t>
  </si>
  <si>
    <t>765331005</t>
  </si>
  <si>
    <t>Krytina Betónová Bramac Tegalit drážková strecha jednoduchá na sucho</t>
  </si>
  <si>
    <t>Senník pre stepné kravy v pôdoryse 12x5 m</t>
  </si>
  <si>
    <t>Objekt:   Senník pre stepné kravy v pôdoryse 12x5 m</t>
  </si>
  <si>
    <t>Montáž oceľových spojovacích prostriedkov - príchytiek Buldog - vrátane dlabania lôžka</t>
  </si>
  <si>
    <t>134 * 1,1</t>
  </si>
  <si>
    <t>1,68181818181818 * 1,1</t>
  </si>
  <si>
    <t>Prístrešok s lavicami v pôdorys 6m x 4m</t>
  </si>
  <si>
    <t>BAJTAVA</t>
  </si>
  <si>
    <t xml:space="preserve"> </t>
  </si>
  <si>
    <t>ING. FRANTIŠEK ZAHOVAY</t>
  </si>
  <si>
    <t>Objekt:   Prístrešok s lavicami v pôdorys 6m x 4m</t>
  </si>
  <si>
    <t xml:space="preserve">Objednávateľ:    </t>
  </si>
  <si>
    <t xml:space="preserve">JKSO:    </t>
  </si>
  <si>
    <t xml:space="preserve">Zhotoviteľ:    </t>
  </si>
  <si>
    <t>131101101</t>
  </si>
  <si>
    <t>Výkop nezapaženej jamy v hornine 1-2, do 100 m3</t>
  </si>
  <si>
    <t>762333130</t>
  </si>
  <si>
    <t>Montáž viazaných konštrukcií krovov striech nepravidelného pôdorysu z reziva plochy 224-288 cm2</t>
  </si>
  <si>
    <t>6051010100</t>
  </si>
  <si>
    <t>Doska smreková neomietaná 1 13-15x140-200</t>
  </si>
  <si>
    <t>0,141818181818182 * 1,1</t>
  </si>
  <si>
    <t>6051718000</t>
  </si>
  <si>
    <t>Lata podkladná 60/40</t>
  </si>
  <si>
    <t>220 * 1,1</t>
  </si>
  <si>
    <t xml:space="preserve">Dátum:   </t>
  </si>
  <si>
    <t>Dátum:</t>
  </si>
  <si>
    <t xml:space="preserve">Dátum:  </t>
  </si>
  <si>
    <t xml:space="preserve">Dátum: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</si>
</sst>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#;\-####"/>
    <numFmt numFmtId="165" formatCode="#,##0;\-#,##0"/>
    <numFmt numFmtId="166" formatCode="#,##0.00;\-#,##0.00"/>
    <numFmt numFmtId="167" formatCode="0.00%;\-0.00%"/>
    <numFmt numFmtId="168" formatCode="dd/mm/yy"/>
    <numFmt numFmtId="169" formatCode="#,##0.000;\-#,##0.000"/>
    <numFmt numFmtId="170" formatCode="#,##0.00000;\-#,##0.00000"/>
    <numFmt numFmtId="171" formatCode="#,##0;[Red]\-#,##0"/>
    <numFmt numFmtId="172" formatCode="#,##0.000_ ;\-#,##0.000\ "/>
  </numFmts>
  <fonts count="64">
    <font>
      <sz val="8"/>
      <name val="MS Sans Serif"/>
      <family val="2"/>
    </font>
    <font>
      <sz val="10"/>
      <name val="Arial"/>
      <family val="0"/>
    </font>
    <font>
      <b/>
      <sz val="18"/>
      <color indexed="10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 CE"/>
      <family val="2"/>
    </font>
    <font>
      <sz val="8"/>
      <color indexed="9"/>
      <name val="MS Sans Serif"/>
      <family val="2"/>
    </font>
    <font>
      <b/>
      <sz val="14"/>
      <color indexed="8"/>
      <name val="Arial CE"/>
      <family val="2"/>
    </font>
    <font>
      <sz val="7"/>
      <color indexed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sz val="11"/>
      <name val="Arial CE"/>
      <family val="2"/>
    </font>
    <font>
      <b/>
      <u val="single"/>
      <sz val="11"/>
      <color indexed="10"/>
      <name val="Arial CE"/>
      <family val="2"/>
    </font>
    <font>
      <sz val="8"/>
      <color indexed="8"/>
      <name val="Arial CYR"/>
      <family val="2"/>
    </font>
    <font>
      <b/>
      <sz val="8"/>
      <color indexed="18"/>
      <name val="Arial CE"/>
      <family val="2"/>
    </font>
    <font>
      <sz val="8"/>
      <color indexed="12"/>
      <name val="Arial CE"/>
      <family val="2"/>
    </font>
    <font>
      <b/>
      <u val="single"/>
      <sz val="8"/>
      <color indexed="10"/>
      <name val="Arial CE"/>
      <family val="2"/>
    </font>
    <font>
      <b/>
      <sz val="14"/>
      <name val="Arial CE"/>
      <family val="2"/>
    </font>
    <font>
      <sz val="8"/>
      <name val="Arial CYR"/>
      <family val="2"/>
    </font>
    <font>
      <b/>
      <sz val="14"/>
      <color indexed="10"/>
      <name val="Arial CE"/>
      <family val="2"/>
    </font>
    <font>
      <sz val="8"/>
      <color indexed="10"/>
      <name val="Arial CE"/>
      <family val="2"/>
    </font>
    <font>
      <sz val="8"/>
      <color indexed="62"/>
      <name val="Arial CE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5" applyNumberFormat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91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164" fontId="5" fillId="0" borderId="0" xfId="0" applyNumberFormat="1" applyFont="1" applyAlignment="1" applyProtection="1">
      <alignment horizontal="right" vertical="center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3" fillId="0" borderId="28" xfId="0" applyFont="1" applyBorder="1" applyAlignment="1" applyProtection="1">
      <alignment horizontal="left" vertical="center"/>
      <protection/>
    </xf>
    <xf numFmtId="164" fontId="5" fillId="0" borderId="27" xfId="0" applyNumberFormat="1" applyFont="1" applyBorder="1" applyAlignment="1" applyProtection="1">
      <alignment horizontal="righ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7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8" fillId="0" borderId="40" xfId="0" applyNumberFormat="1" applyFont="1" applyBorder="1" applyAlignment="1" applyProtection="1">
      <alignment horizontal="right" vertical="center"/>
      <protection/>
    </xf>
    <xf numFmtId="166" fontId="8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8" fillId="0" borderId="39" xfId="0" applyNumberFormat="1" applyFont="1" applyBorder="1" applyAlignment="1" applyProtection="1">
      <alignment horizontal="right" vertical="center"/>
      <protection/>
    </xf>
    <xf numFmtId="165" fontId="0" fillId="0" borderId="17" xfId="0" applyNumberFormat="1" applyFont="1" applyBorder="1" applyAlignment="1" applyProtection="1">
      <alignment horizontal="right" vertical="center"/>
      <protection/>
    </xf>
    <xf numFmtId="166" fontId="8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7" fillId="0" borderId="30" xfId="0" applyFont="1" applyBorder="1" applyAlignment="1" applyProtection="1">
      <alignment horizontal="left" vertical="center" wrapText="1"/>
      <protection/>
    </xf>
    <xf numFmtId="0" fontId="9" fillId="0" borderId="32" xfId="0" applyFont="1" applyBorder="1" applyAlignment="1" applyProtection="1">
      <alignment horizontal="left" vertical="center"/>
      <protection/>
    </xf>
    <xf numFmtId="0" fontId="9" fillId="0" borderId="34" xfId="0" applyFont="1" applyBorder="1" applyAlignment="1" applyProtection="1">
      <alignment horizontal="left" vertical="center"/>
      <protection/>
    </xf>
    <xf numFmtId="0" fontId="7" fillId="0" borderId="35" xfId="0" applyFont="1" applyBorder="1" applyAlignment="1" applyProtection="1">
      <alignment horizontal="left" vertical="center"/>
      <protection/>
    </xf>
    <xf numFmtId="0" fontId="7" fillId="0" borderId="33" xfId="0" applyFont="1" applyBorder="1" applyAlignment="1" applyProtection="1">
      <alignment horizontal="left" vertical="center"/>
      <protection/>
    </xf>
    <xf numFmtId="0" fontId="7" fillId="0" borderId="37" xfId="0" applyFont="1" applyBorder="1" applyAlignment="1" applyProtection="1">
      <alignment horizontal="left" vertical="center"/>
      <protection/>
    </xf>
    <xf numFmtId="0" fontId="7" fillId="0" borderId="34" xfId="0" applyFont="1" applyBorder="1" applyAlignment="1" applyProtection="1">
      <alignment horizontal="left" vertical="center"/>
      <protection/>
    </xf>
    <xf numFmtId="0" fontId="7" fillId="0" borderId="36" xfId="0" applyFont="1" applyBorder="1" applyAlignment="1" applyProtection="1">
      <alignment horizontal="left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left" vertical="center"/>
      <protection/>
    </xf>
    <xf numFmtId="0" fontId="3" fillId="0" borderId="45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166" fontId="8" fillId="0" borderId="47" xfId="0" applyNumberFormat="1" applyFont="1" applyBorder="1" applyAlignment="1" applyProtection="1">
      <alignment horizontal="righ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166" fontId="0" fillId="0" borderId="47" xfId="0" applyNumberFormat="1" applyFont="1" applyBorder="1" applyAlignment="1" applyProtection="1">
      <alignment horizontal="right" vertical="center"/>
      <protection/>
    </xf>
    <xf numFmtId="165" fontId="0" fillId="0" borderId="50" xfId="0" applyNumberFormat="1" applyFont="1" applyBorder="1" applyAlignment="1" applyProtection="1">
      <alignment horizontal="right" vertical="center"/>
      <protection/>
    </xf>
    <xf numFmtId="0" fontId="5" fillId="0" borderId="47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167" fontId="5" fillId="0" borderId="46" xfId="0" applyNumberFormat="1" applyFont="1" applyBorder="1" applyAlignment="1" applyProtection="1">
      <alignment horizontal="righ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0" fontId="3" fillId="0" borderId="52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166" fontId="8" fillId="0" borderId="29" xfId="0" applyNumberFormat="1" applyFont="1" applyBorder="1" applyAlignment="1" applyProtection="1">
      <alignment horizontal="right" vertical="center"/>
      <protection/>
    </xf>
    <xf numFmtId="0" fontId="10" fillId="0" borderId="47" xfId="0" applyFont="1" applyBorder="1" applyAlignment="1" applyProtection="1">
      <alignment horizontal="left" vertical="center"/>
      <protection/>
    </xf>
    <xf numFmtId="166" fontId="0" fillId="0" borderId="29" xfId="0" applyNumberFormat="1" applyFont="1" applyBorder="1" applyAlignment="1" applyProtection="1">
      <alignment horizontal="right" vertical="center"/>
      <protection/>
    </xf>
    <xf numFmtId="165" fontId="0" fillId="0" borderId="31" xfId="0" applyNumberFormat="1" applyFont="1" applyBorder="1" applyAlignment="1" applyProtection="1">
      <alignment horizontal="right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0" fontId="3" fillId="0" borderId="39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166" fontId="8" fillId="0" borderId="55" xfId="0" applyNumberFormat="1" applyFont="1" applyBorder="1" applyAlignment="1" applyProtection="1">
      <alignment horizontal="right" vertical="center"/>
      <protection/>
    </xf>
    <xf numFmtId="166" fontId="8" fillId="0" borderId="30" xfId="0" applyNumberFormat="1" applyFont="1" applyBorder="1" applyAlignment="1" applyProtection="1">
      <alignment horizontal="right" vertical="center"/>
      <protection/>
    </xf>
    <xf numFmtId="165" fontId="8" fillId="0" borderId="17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top"/>
      <protection/>
    </xf>
    <xf numFmtId="0" fontId="3" fillId="0" borderId="56" xfId="0" applyFont="1" applyBorder="1" applyAlignment="1" applyProtection="1">
      <alignment horizontal="left" vertical="center"/>
      <protection/>
    </xf>
    <xf numFmtId="0" fontId="3" fillId="0" borderId="57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center"/>
      <protection/>
    </xf>
    <xf numFmtId="0" fontId="3" fillId="0" borderId="59" xfId="0" applyFont="1" applyBorder="1" applyAlignment="1" applyProtection="1">
      <alignment horizontal="left" vertical="center"/>
      <protection/>
    </xf>
    <xf numFmtId="0" fontId="3" fillId="0" borderId="60" xfId="0" applyFont="1" applyBorder="1" applyAlignment="1" applyProtection="1">
      <alignment horizontal="left"/>
      <protection/>
    </xf>
    <xf numFmtId="0" fontId="3" fillId="0" borderId="51" xfId="0" applyFont="1" applyBorder="1" applyAlignment="1" applyProtection="1">
      <alignment horizontal="left"/>
      <protection/>
    </xf>
    <xf numFmtId="2" fontId="5" fillId="0" borderId="50" xfId="0" applyNumberFormat="1" applyFont="1" applyBorder="1" applyAlignment="1" applyProtection="1">
      <alignment horizontal="right" vertical="center"/>
      <protection/>
    </xf>
    <xf numFmtId="0" fontId="5" fillId="0" borderId="36" xfId="0" applyFont="1" applyBorder="1" applyAlignment="1" applyProtection="1">
      <alignment horizontal="left" vertical="center"/>
      <protection/>
    </xf>
    <xf numFmtId="166" fontId="5" fillId="0" borderId="50" xfId="0" applyNumberFormat="1" applyFont="1" applyBorder="1" applyAlignment="1" applyProtection="1">
      <alignment horizontal="left" vertical="center"/>
      <protection/>
    </xf>
    <xf numFmtId="166" fontId="8" fillId="0" borderId="51" xfId="0" applyNumberFormat="1" applyFont="1" applyBorder="1" applyAlignment="1" applyProtection="1">
      <alignment horizontal="right" vertical="center"/>
      <protection/>
    </xf>
    <xf numFmtId="0" fontId="3" fillId="0" borderId="61" xfId="0" applyFont="1" applyBorder="1" applyAlignment="1" applyProtection="1">
      <alignment horizontal="left" vertical="center"/>
      <protection/>
    </xf>
    <xf numFmtId="0" fontId="11" fillId="0" borderId="62" xfId="0" applyFont="1" applyBorder="1" applyAlignment="1" applyProtection="1">
      <alignment horizontal="left" vertical="top"/>
      <protection/>
    </xf>
    <xf numFmtId="0" fontId="3" fillId="0" borderId="63" xfId="0" applyFont="1" applyBorder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left" vertical="center"/>
      <protection/>
    </xf>
    <xf numFmtId="0" fontId="12" fillId="0" borderId="43" xfId="0" applyFont="1" applyBorder="1" applyAlignment="1" applyProtection="1">
      <alignment horizontal="center" vertical="center"/>
      <protection/>
    </xf>
    <xf numFmtId="165" fontId="6" fillId="0" borderId="47" xfId="0" applyNumberFormat="1" applyFont="1" applyBorder="1" applyAlignment="1" applyProtection="1">
      <alignment horizontal="right" vertical="center"/>
      <protection/>
    </xf>
    <xf numFmtId="0" fontId="12" fillId="0" borderId="49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166" fontId="6" fillId="0" borderId="50" xfId="0" applyNumberFormat="1" applyFont="1" applyBorder="1" applyAlignment="1" applyProtection="1">
      <alignment horizontal="right" vertical="center"/>
      <protection/>
    </xf>
    <xf numFmtId="166" fontId="6" fillId="0" borderId="47" xfId="0" applyNumberFormat="1" applyFont="1" applyBorder="1" applyAlignment="1" applyProtection="1">
      <alignment horizontal="right" vertical="center"/>
      <protection/>
    </xf>
    <xf numFmtId="0" fontId="7" fillId="0" borderId="14" xfId="0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166" fontId="13" fillId="0" borderId="26" xfId="0" applyNumberFormat="1" applyFont="1" applyBorder="1" applyAlignment="1" applyProtection="1">
      <alignment horizontal="right" vertical="center"/>
      <protection/>
    </xf>
    <xf numFmtId="0" fontId="0" fillId="0" borderId="33" xfId="0" applyFont="1" applyBorder="1" applyAlignment="1" applyProtection="1">
      <alignment horizontal="left" vertical="center"/>
      <protection/>
    </xf>
    <xf numFmtId="0" fontId="7" fillId="0" borderId="62" xfId="0" applyFont="1" applyBorder="1" applyAlignment="1" applyProtection="1">
      <alignment horizontal="left" vertical="top"/>
      <protection/>
    </xf>
    <xf numFmtId="0" fontId="12" fillId="0" borderId="44" xfId="0" applyFont="1" applyBorder="1" applyAlignment="1" applyProtection="1">
      <alignment horizontal="left" vertical="center"/>
      <protection/>
    </xf>
    <xf numFmtId="0" fontId="12" fillId="0" borderId="59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64" xfId="0" applyFont="1" applyBorder="1" applyAlignment="1" applyProtection="1">
      <alignment horizontal="left" vertical="center"/>
      <protection/>
    </xf>
    <xf numFmtId="0" fontId="3" fillId="0" borderId="55" xfId="0" applyFont="1" applyBorder="1" applyAlignment="1" applyProtection="1">
      <alignment horizontal="left"/>
      <protection/>
    </xf>
    <xf numFmtId="0" fontId="3" fillId="0" borderId="42" xfId="0" applyFont="1" applyBorder="1" applyAlignment="1" applyProtection="1">
      <alignment horizontal="left" vertical="center"/>
      <protection/>
    </xf>
    <xf numFmtId="168" fontId="5" fillId="0" borderId="25" xfId="0" applyNumberFormat="1" applyFont="1" applyBorder="1" applyAlignment="1" applyProtection="1">
      <alignment horizontal="left" vertical="center" wrapText="1"/>
      <protection/>
    </xf>
    <xf numFmtId="0" fontId="14" fillId="0" borderId="0" xfId="0" applyFont="1" applyAlignment="1">
      <alignment horizontal="left" vertical="top"/>
    </xf>
    <xf numFmtId="0" fontId="3" fillId="0" borderId="65" xfId="0" applyFont="1" applyBorder="1" applyAlignment="1" applyProtection="1">
      <alignment horizontal="left" vertical="center"/>
      <protection/>
    </xf>
    <xf numFmtId="0" fontId="15" fillId="0" borderId="0" xfId="0" applyFont="1" applyFill="1" applyAlignment="1" applyProtection="1">
      <alignment horizontal="left"/>
      <protection/>
    </xf>
    <xf numFmtId="0" fontId="16" fillId="0" borderId="0" xfId="0" applyFont="1" applyFill="1" applyAlignment="1" applyProtection="1">
      <alignment horizontal="left"/>
      <protection/>
    </xf>
    <xf numFmtId="0" fontId="17" fillId="0" borderId="0" xfId="0" applyFont="1" applyFill="1" applyAlignment="1" applyProtection="1">
      <alignment horizontal="left"/>
      <protection/>
    </xf>
    <xf numFmtId="0" fontId="18" fillId="0" borderId="0" xfId="0" applyFont="1" applyFill="1" applyAlignment="1" applyProtection="1">
      <alignment horizontal="left"/>
      <protection/>
    </xf>
    <xf numFmtId="0" fontId="18" fillId="0" borderId="2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/>
      <protection/>
    </xf>
    <xf numFmtId="0" fontId="19" fillId="33" borderId="46" xfId="0" applyFont="1" applyFill="1" applyBorder="1" applyAlignment="1">
      <alignment horizontal="center" wrapText="1"/>
    </xf>
    <xf numFmtId="0" fontId="19" fillId="33" borderId="46" xfId="0" applyFont="1" applyFill="1" applyBorder="1" applyAlignment="1">
      <alignment horizontal="left" wrapText="1"/>
    </xf>
    <xf numFmtId="169" fontId="19" fillId="33" borderId="46" xfId="0" applyNumberFormat="1" applyFont="1" applyFill="1" applyBorder="1" applyAlignment="1">
      <alignment horizontal="right"/>
    </xf>
    <xf numFmtId="0" fontId="13" fillId="0" borderId="46" xfId="0" applyFont="1" applyBorder="1" applyAlignment="1">
      <alignment horizontal="center" wrapText="1"/>
    </xf>
    <xf numFmtId="0" fontId="13" fillId="0" borderId="46" xfId="0" applyFont="1" applyBorder="1" applyAlignment="1">
      <alignment horizontal="left" wrapText="1"/>
    </xf>
    <xf numFmtId="169" fontId="13" fillId="0" borderId="46" xfId="0" applyNumberFormat="1" applyFont="1" applyBorder="1" applyAlignment="1">
      <alignment horizontal="right"/>
    </xf>
    <xf numFmtId="0" fontId="20" fillId="0" borderId="46" xfId="0" applyFont="1" applyBorder="1" applyAlignment="1">
      <alignment horizontal="center" wrapText="1"/>
    </xf>
    <xf numFmtId="0" fontId="20" fillId="0" borderId="46" xfId="0" applyFont="1" applyBorder="1" applyAlignment="1">
      <alignment horizontal="left" wrapText="1"/>
    </xf>
    <xf numFmtId="169" fontId="20" fillId="0" borderId="46" xfId="0" applyNumberFormat="1" applyFont="1" applyBorder="1" applyAlignment="1">
      <alignment horizontal="right"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65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left" wrapText="1"/>
    </xf>
    <xf numFmtId="169" fontId="22" fillId="0" borderId="0" xfId="0" applyNumberFormat="1" applyFont="1" applyAlignment="1">
      <alignment horizontal="right"/>
    </xf>
    <xf numFmtId="170" fontId="22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69" fontId="4" fillId="0" borderId="0" xfId="0" applyNumberFormat="1" applyFont="1" applyAlignment="1">
      <alignment horizontal="right"/>
    </xf>
    <xf numFmtId="170" fontId="4" fillId="0" borderId="0" xfId="0" applyNumberFormat="1" applyFont="1" applyAlignment="1">
      <alignment horizontal="right"/>
    </xf>
    <xf numFmtId="165" fontId="5" fillId="0" borderId="66" xfId="0" applyNumberFormat="1" applyFont="1" applyBorder="1" applyAlignment="1">
      <alignment horizontal="right"/>
    </xf>
    <xf numFmtId="0" fontId="5" fillId="0" borderId="67" xfId="0" applyFont="1" applyBorder="1" applyAlignment="1">
      <alignment horizontal="left" wrapText="1"/>
    </xf>
    <xf numFmtId="169" fontId="5" fillId="0" borderId="67" xfId="0" applyNumberFormat="1" applyFont="1" applyBorder="1" applyAlignment="1">
      <alignment horizontal="right"/>
    </xf>
    <xf numFmtId="170" fontId="5" fillId="0" borderId="67" xfId="0" applyNumberFormat="1" applyFont="1" applyBorder="1" applyAlignment="1">
      <alignment horizontal="right"/>
    </xf>
    <xf numFmtId="169" fontId="5" fillId="0" borderId="68" xfId="0" applyNumberFormat="1" applyFont="1" applyBorder="1" applyAlignment="1">
      <alignment horizontal="right"/>
    </xf>
    <xf numFmtId="165" fontId="5" fillId="0" borderId="69" xfId="0" applyNumberFormat="1" applyFont="1" applyBorder="1" applyAlignment="1">
      <alignment horizontal="right"/>
    </xf>
    <xf numFmtId="0" fontId="5" fillId="0" borderId="70" xfId="0" applyFont="1" applyBorder="1" applyAlignment="1">
      <alignment horizontal="left" wrapText="1"/>
    </xf>
    <xf numFmtId="169" fontId="5" fillId="0" borderId="70" xfId="0" applyNumberFormat="1" applyFont="1" applyBorder="1" applyAlignment="1">
      <alignment horizontal="right"/>
    </xf>
    <xf numFmtId="170" fontId="5" fillId="0" borderId="70" xfId="0" applyNumberFormat="1" applyFont="1" applyBorder="1" applyAlignment="1">
      <alignment horizontal="right"/>
    </xf>
    <xf numFmtId="169" fontId="5" fillId="0" borderId="71" xfId="0" applyNumberFormat="1" applyFont="1" applyBorder="1" applyAlignment="1">
      <alignment horizontal="right"/>
    </xf>
    <xf numFmtId="165" fontId="5" fillId="0" borderId="72" xfId="0" applyNumberFormat="1" applyFont="1" applyBorder="1" applyAlignment="1">
      <alignment horizontal="right"/>
    </xf>
    <xf numFmtId="0" fontId="5" fillId="0" borderId="73" xfId="0" applyFont="1" applyBorder="1" applyAlignment="1">
      <alignment horizontal="left" wrapText="1"/>
    </xf>
    <xf numFmtId="169" fontId="5" fillId="0" borderId="73" xfId="0" applyNumberFormat="1" applyFont="1" applyBorder="1" applyAlignment="1">
      <alignment horizontal="right"/>
    </xf>
    <xf numFmtId="170" fontId="5" fillId="0" borderId="73" xfId="0" applyNumberFormat="1" applyFont="1" applyBorder="1" applyAlignment="1">
      <alignment horizontal="right"/>
    </xf>
    <xf numFmtId="169" fontId="5" fillId="0" borderId="74" xfId="0" applyNumberFormat="1" applyFont="1" applyBorder="1" applyAlignment="1">
      <alignment horizontal="right"/>
    </xf>
    <xf numFmtId="165" fontId="5" fillId="0" borderId="75" xfId="0" applyNumberFormat="1" applyFont="1" applyBorder="1" applyAlignment="1">
      <alignment horizontal="right"/>
    </xf>
    <xf numFmtId="0" fontId="5" fillId="0" borderId="76" xfId="0" applyFont="1" applyBorder="1" applyAlignment="1">
      <alignment horizontal="left" wrapText="1"/>
    </xf>
    <xf numFmtId="169" fontId="5" fillId="0" borderId="76" xfId="0" applyNumberFormat="1" applyFont="1" applyBorder="1" applyAlignment="1">
      <alignment horizontal="right"/>
    </xf>
    <xf numFmtId="170" fontId="5" fillId="0" borderId="76" xfId="0" applyNumberFormat="1" applyFont="1" applyBorder="1" applyAlignment="1">
      <alignment horizontal="right"/>
    </xf>
    <xf numFmtId="169" fontId="5" fillId="0" borderId="77" xfId="0" applyNumberFormat="1" applyFont="1" applyBorder="1" applyAlignment="1">
      <alignment horizontal="right"/>
    </xf>
    <xf numFmtId="165" fontId="23" fillId="0" borderId="66" xfId="0" applyNumberFormat="1" applyFont="1" applyBorder="1" applyAlignment="1">
      <alignment horizontal="right"/>
    </xf>
    <xf numFmtId="0" fontId="23" fillId="0" borderId="67" xfId="0" applyFont="1" applyBorder="1" applyAlignment="1">
      <alignment horizontal="left" wrapText="1"/>
    </xf>
    <xf numFmtId="169" fontId="23" fillId="0" borderId="67" xfId="0" applyNumberFormat="1" applyFont="1" applyBorder="1" applyAlignment="1">
      <alignment horizontal="right"/>
    </xf>
    <xf numFmtId="170" fontId="23" fillId="0" borderId="67" xfId="0" applyNumberFormat="1" applyFont="1" applyBorder="1" applyAlignment="1">
      <alignment horizontal="right"/>
    </xf>
    <xf numFmtId="169" fontId="23" fillId="0" borderId="68" xfId="0" applyNumberFormat="1" applyFont="1" applyBorder="1" applyAlignment="1">
      <alignment horizontal="right"/>
    </xf>
    <xf numFmtId="165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left" wrapText="1"/>
    </xf>
    <xf numFmtId="169" fontId="24" fillId="0" borderId="0" xfId="0" applyNumberFormat="1" applyFont="1" applyAlignment="1">
      <alignment horizontal="right"/>
    </xf>
    <xf numFmtId="170" fontId="24" fillId="0" borderId="0" xfId="0" applyNumberFormat="1" applyFont="1" applyAlignment="1">
      <alignment horizontal="right"/>
    </xf>
    <xf numFmtId="171" fontId="13" fillId="0" borderId="26" xfId="0" applyNumberFormat="1" applyFont="1" applyBorder="1" applyAlignment="1" applyProtection="1">
      <alignment horizontal="right" vertical="center"/>
      <protection/>
    </xf>
    <xf numFmtId="169" fontId="5" fillId="0" borderId="78" xfId="0" applyNumberFormat="1" applyFont="1" applyBorder="1" applyAlignment="1">
      <alignment horizontal="right"/>
    </xf>
    <xf numFmtId="169" fontId="5" fillId="0" borderId="79" xfId="0" applyNumberFormat="1" applyFont="1" applyBorder="1" applyAlignment="1">
      <alignment horizontal="right"/>
    </xf>
    <xf numFmtId="169" fontId="5" fillId="0" borderId="80" xfId="0" applyNumberFormat="1" applyFont="1" applyBorder="1" applyAlignment="1">
      <alignment horizontal="right"/>
    </xf>
    <xf numFmtId="170" fontId="5" fillId="0" borderId="78" xfId="0" applyNumberFormat="1" applyFont="1" applyBorder="1" applyAlignment="1">
      <alignment horizontal="right"/>
    </xf>
    <xf numFmtId="169" fontId="5" fillId="0" borderId="81" xfId="0" applyNumberFormat="1" applyFont="1" applyBorder="1" applyAlignment="1">
      <alignment horizontal="right"/>
    </xf>
    <xf numFmtId="170" fontId="5" fillId="0" borderId="80" xfId="0" applyNumberFormat="1" applyFont="1" applyBorder="1" applyAlignment="1">
      <alignment horizontal="right"/>
    </xf>
    <xf numFmtId="169" fontId="5" fillId="0" borderId="82" xfId="0" applyNumberFormat="1" applyFont="1" applyBorder="1" applyAlignment="1">
      <alignment horizontal="right"/>
    </xf>
    <xf numFmtId="170" fontId="5" fillId="0" borderId="79" xfId="0" applyNumberFormat="1" applyFont="1" applyBorder="1" applyAlignment="1">
      <alignment horizontal="right"/>
    </xf>
    <xf numFmtId="0" fontId="25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26" fillId="0" borderId="25" xfId="0" applyFont="1" applyFill="1" applyBorder="1" applyAlignment="1" applyProtection="1">
      <alignment horizontal="center" vertical="center" wrapText="1"/>
      <protection/>
    </xf>
    <xf numFmtId="169" fontId="5" fillId="0" borderId="83" xfId="0" applyNumberFormat="1" applyFont="1" applyBorder="1" applyAlignment="1">
      <alignment horizontal="right"/>
    </xf>
    <xf numFmtId="0" fontId="27" fillId="0" borderId="0" xfId="0" applyFont="1" applyFill="1" applyAlignment="1" applyProtection="1">
      <alignment horizontal="left"/>
      <protection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165" fontId="23" fillId="0" borderId="69" xfId="0" applyNumberFormat="1" applyFont="1" applyBorder="1" applyAlignment="1">
      <alignment horizontal="right"/>
    </xf>
    <xf numFmtId="0" fontId="23" fillId="0" borderId="70" xfId="0" applyFont="1" applyBorder="1" applyAlignment="1">
      <alignment horizontal="left" wrapText="1"/>
    </xf>
    <xf numFmtId="169" fontId="23" fillId="0" borderId="70" xfId="0" applyNumberFormat="1" applyFont="1" applyBorder="1" applyAlignment="1">
      <alignment horizontal="right"/>
    </xf>
    <xf numFmtId="169" fontId="23" fillId="0" borderId="78" xfId="0" applyNumberFormat="1" applyFont="1" applyBorder="1" applyAlignment="1">
      <alignment horizontal="right"/>
    </xf>
    <xf numFmtId="170" fontId="23" fillId="0" borderId="78" xfId="0" applyNumberFormat="1" applyFont="1" applyBorder="1" applyAlignment="1">
      <alignment horizontal="right"/>
    </xf>
    <xf numFmtId="169" fontId="23" fillId="0" borderId="81" xfId="0" applyNumberFormat="1" applyFont="1" applyBorder="1" applyAlignment="1">
      <alignment horizontal="right"/>
    </xf>
    <xf numFmtId="165" fontId="23" fillId="0" borderId="72" xfId="0" applyNumberFormat="1" applyFont="1" applyBorder="1" applyAlignment="1">
      <alignment horizontal="right"/>
    </xf>
    <xf numFmtId="0" fontId="23" fillId="0" borderId="73" xfId="0" applyFont="1" applyBorder="1" applyAlignment="1">
      <alignment horizontal="left" wrapText="1"/>
    </xf>
    <xf numFmtId="169" fontId="23" fillId="0" borderId="73" xfId="0" applyNumberFormat="1" applyFont="1" applyBorder="1" applyAlignment="1">
      <alignment horizontal="right"/>
    </xf>
    <xf numFmtId="169" fontId="23" fillId="0" borderId="79" xfId="0" applyNumberFormat="1" applyFont="1" applyBorder="1" applyAlignment="1">
      <alignment horizontal="right"/>
    </xf>
    <xf numFmtId="170" fontId="23" fillId="0" borderId="79" xfId="0" applyNumberFormat="1" applyFont="1" applyBorder="1" applyAlignment="1">
      <alignment horizontal="right"/>
    </xf>
    <xf numFmtId="169" fontId="23" fillId="0" borderId="83" xfId="0" applyNumberFormat="1" applyFont="1" applyBorder="1" applyAlignment="1">
      <alignment horizontal="right"/>
    </xf>
    <xf numFmtId="165" fontId="23" fillId="0" borderId="75" xfId="0" applyNumberFormat="1" applyFont="1" applyBorder="1" applyAlignment="1">
      <alignment horizontal="right"/>
    </xf>
    <xf numFmtId="0" fontId="23" fillId="0" borderId="76" xfId="0" applyFont="1" applyBorder="1" applyAlignment="1">
      <alignment horizontal="left" wrapText="1"/>
    </xf>
    <xf numFmtId="169" fontId="23" fillId="0" borderId="76" xfId="0" applyNumberFormat="1" applyFont="1" applyBorder="1" applyAlignment="1">
      <alignment horizontal="right"/>
    </xf>
    <xf numFmtId="169" fontId="23" fillId="0" borderId="80" xfId="0" applyNumberFormat="1" applyFont="1" applyBorder="1" applyAlignment="1">
      <alignment horizontal="right"/>
    </xf>
    <xf numFmtId="170" fontId="23" fillId="0" borderId="80" xfId="0" applyNumberFormat="1" applyFont="1" applyBorder="1" applyAlignment="1">
      <alignment horizontal="right"/>
    </xf>
    <xf numFmtId="169" fontId="23" fillId="0" borderId="82" xfId="0" applyNumberFormat="1" applyFont="1" applyBorder="1" applyAlignment="1">
      <alignment horizontal="right"/>
    </xf>
    <xf numFmtId="165" fontId="28" fillId="0" borderId="66" xfId="0" applyNumberFormat="1" applyFont="1" applyBorder="1" applyAlignment="1">
      <alignment horizontal="right"/>
    </xf>
    <xf numFmtId="0" fontId="28" fillId="0" borderId="67" xfId="0" applyFont="1" applyBorder="1" applyAlignment="1">
      <alignment horizontal="left" wrapText="1"/>
    </xf>
    <xf numFmtId="169" fontId="28" fillId="0" borderId="67" xfId="0" applyNumberFormat="1" applyFont="1" applyBorder="1" applyAlignment="1">
      <alignment horizontal="right"/>
    </xf>
    <xf numFmtId="170" fontId="28" fillId="0" borderId="67" xfId="0" applyNumberFormat="1" applyFont="1" applyBorder="1" applyAlignment="1">
      <alignment horizontal="right"/>
    </xf>
    <xf numFmtId="169" fontId="23" fillId="0" borderId="68" xfId="0" applyNumberFormat="1" applyFont="1" applyFill="1" applyBorder="1" applyAlignment="1">
      <alignment horizontal="right"/>
    </xf>
    <xf numFmtId="169" fontId="29" fillId="0" borderId="68" xfId="0" applyNumberFormat="1" applyFont="1" applyBorder="1" applyAlignment="1">
      <alignment horizontal="right"/>
    </xf>
    <xf numFmtId="169" fontId="28" fillId="0" borderId="68" xfId="0" applyNumberFormat="1" applyFont="1" applyBorder="1" applyAlignment="1">
      <alignment horizontal="right"/>
    </xf>
    <xf numFmtId="0" fontId="15" fillId="0" borderId="0" xfId="0" applyFont="1" applyFill="1" applyAlignment="1" applyProtection="1">
      <alignment horizontal="left"/>
      <protection/>
    </xf>
    <xf numFmtId="0" fontId="16" fillId="0" borderId="0" xfId="0" applyFont="1" applyFill="1" applyAlignment="1" applyProtection="1">
      <alignment horizontal="left"/>
      <protection/>
    </xf>
    <xf numFmtId="0" fontId="17" fillId="0" borderId="0" xfId="0" applyFont="1" applyFill="1" applyAlignment="1" applyProtection="1">
      <alignment horizontal="left"/>
      <protection/>
    </xf>
    <xf numFmtId="0" fontId="18" fillId="0" borderId="0" xfId="0" applyFont="1" applyFill="1" applyAlignment="1" applyProtection="1">
      <alignment horizontal="left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65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left" wrapText="1"/>
    </xf>
    <xf numFmtId="169" fontId="22" fillId="0" borderId="0" xfId="0" applyNumberFormat="1" applyFont="1" applyAlignment="1">
      <alignment horizontal="right"/>
    </xf>
    <xf numFmtId="170" fontId="22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69" fontId="4" fillId="0" borderId="0" xfId="0" applyNumberFormat="1" applyFont="1" applyAlignment="1">
      <alignment horizontal="right"/>
    </xf>
    <xf numFmtId="170" fontId="4" fillId="0" borderId="0" xfId="0" applyNumberFormat="1" applyFont="1" applyAlignment="1">
      <alignment horizontal="right"/>
    </xf>
    <xf numFmtId="165" fontId="5" fillId="0" borderId="69" xfId="0" applyNumberFormat="1" applyFont="1" applyBorder="1" applyAlignment="1">
      <alignment horizontal="right"/>
    </xf>
    <xf numFmtId="0" fontId="5" fillId="0" borderId="70" xfId="0" applyFont="1" applyBorder="1" applyAlignment="1">
      <alignment horizontal="left" wrapText="1"/>
    </xf>
    <xf numFmtId="169" fontId="5" fillId="0" borderId="70" xfId="0" applyNumberFormat="1" applyFont="1" applyBorder="1" applyAlignment="1">
      <alignment horizontal="right"/>
    </xf>
    <xf numFmtId="169" fontId="5" fillId="0" borderId="78" xfId="0" applyNumberFormat="1" applyFont="1" applyBorder="1" applyAlignment="1">
      <alignment horizontal="right"/>
    </xf>
    <xf numFmtId="170" fontId="5" fillId="0" borderId="70" xfId="0" applyNumberFormat="1" applyFont="1" applyBorder="1" applyAlignment="1">
      <alignment horizontal="right"/>
    </xf>
    <xf numFmtId="169" fontId="5" fillId="0" borderId="71" xfId="0" applyNumberFormat="1" applyFont="1" applyBorder="1" applyAlignment="1">
      <alignment horizontal="right"/>
    </xf>
    <xf numFmtId="165" fontId="5" fillId="0" borderId="72" xfId="0" applyNumberFormat="1" applyFont="1" applyBorder="1" applyAlignment="1">
      <alignment horizontal="right"/>
    </xf>
    <xf numFmtId="0" fontId="5" fillId="0" borderId="73" xfId="0" applyFont="1" applyBorder="1" applyAlignment="1">
      <alignment horizontal="left" wrapText="1"/>
    </xf>
    <xf numFmtId="169" fontId="5" fillId="0" borderId="73" xfId="0" applyNumberFormat="1" applyFont="1" applyBorder="1" applyAlignment="1">
      <alignment horizontal="right"/>
    </xf>
    <xf numFmtId="169" fontId="5" fillId="0" borderId="79" xfId="0" applyNumberFormat="1" applyFont="1" applyBorder="1" applyAlignment="1">
      <alignment horizontal="right"/>
    </xf>
    <xf numFmtId="170" fontId="5" fillId="0" borderId="73" xfId="0" applyNumberFormat="1" applyFont="1" applyBorder="1" applyAlignment="1">
      <alignment horizontal="right"/>
    </xf>
    <xf numFmtId="169" fontId="5" fillId="0" borderId="74" xfId="0" applyNumberFormat="1" applyFont="1" applyBorder="1" applyAlignment="1">
      <alignment horizontal="right"/>
    </xf>
    <xf numFmtId="165" fontId="5" fillId="0" borderId="75" xfId="0" applyNumberFormat="1" applyFont="1" applyBorder="1" applyAlignment="1">
      <alignment horizontal="right"/>
    </xf>
    <xf numFmtId="0" fontId="5" fillId="0" borderId="76" xfId="0" applyFont="1" applyBorder="1" applyAlignment="1">
      <alignment horizontal="left" wrapText="1"/>
    </xf>
    <xf numFmtId="169" fontId="5" fillId="0" borderId="76" xfId="0" applyNumberFormat="1" applyFont="1" applyBorder="1" applyAlignment="1">
      <alignment horizontal="right"/>
    </xf>
    <xf numFmtId="169" fontId="5" fillId="0" borderId="80" xfId="0" applyNumberFormat="1" applyFont="1" applyBorder="1" applyAlignment="1">
      <alignment horizontal="right"/>
    </xf>
    <xf numFmtId="170" fontId="5" fillId="0" borderId="76" xfId="0" applyNumberFormat="1" applyFont="1" applyBorder="1" applyAlignment="1">
      <alignment horizontal="right"/>
    </xf>
    <xf numFmtId="169" fontId="5" fillId="0" borderId="77" xfId="0" applyNumberFormat="1" applyFont="1" applyBorder="1" applyAlignment="1">
      <alignment horizontal="right"/>
    </xf>
    <xf numFmtId="165" fontId="5" fillId="0" borderId="66" xfId="0" applyNumberFormat="1" applyFont="1" applyBorder="1" applyAlignment="1">
      <alignment horizontal="right"/>
    </xf>
    <xf numFmtId="0" fontId="5" fillId="0" borderId="67" xfId="0" applyFont="1" applyBorder="1" applyAlignment="1">
      <alignment horizontal="left" wrapText="1"/>
    </xf>
    <xf numFmtId="169" fontId="5" fillId="0" borderId="67" xfId="0" applyNumberFormat="1" applyFont="1" applyBorder="1" applyAlignment="1">
      <alignment horizontal="right"/>
    </xf>
    <xf numFmtId="170" fontId="5" fillId="0" borderId="67" xfId="0" applyNumberFormat="1" applyFont="1" applyBorder="1" applyAlignment="1">
      <alignment horizontal="right"/>
    </xf>
    <xf numFmtId="169" fontId="5" fillId="0" borderId="68" xfId="0" applyNumberFormat="1" applyFont="1" applyBorder="1" applyAlignment="1">
      <alignment horizontal="right"/>
    </xf>
    <xf numFmtId="165" fontId="23" fillId="0" borderId="66" xfId="0" applyNumberFormat="1" applyFont="1" applyBorder="1" applyAlignment="1">
      <alignment horizontal="right"/>
    </xf>
    <xf numFmtId="0" fontId="23" fillId="0" borderId="67" xfId="0" applyFont="1" applyBorder="1" applyAlignment="1">
      <alignment horizontal="left" wrapText="1"/>
    </xf>
    <xf numFmtId="169" fontId="23" fillId="0" borderId="67" xfId="0" applyNumberFormat="1" applyFont="1" applyBorder="1" applyAlignment="1">
      <alignment horizontal="right"/>
    </xf>
    <xf numFmtId="170" fontId="23" fillId="0" borderId="67" xfId="0" applyNumberFormat="1" applyFont="1" applyBorder="1" applyAlignment="1">
      <alignment horizontal="right"/>
    </xf>
    <xf numFmtId="169" fontId="23" fillId="0" borderId="68" xfId="0" applyNumberFormat="1" applyFont="1" applyBorder="1" applyAlignment="1">
      <alignment horizontal="right"/>
    </xf>
    <xf numFmtId="165" fontId="28" fillId="0" borderId="66" xfId="0" applyNumberFormat="1" applyFont="1" applyBorder="1" applyAlignment="1">
      <alignment horizontal="right"/>
    </xf>
    <xf numFmtId="0" fontId="28" fillId="0" borderId="67" xfId="0" applyFont="1" applyBorder="1" applyAlignment="1">
      <alignment horizontal="left" wrapText="1"/>
    </xf>
    <xf numFmtId="169" fontId="28" fillId="0" borderId="67" xfId="0" applyNumberFormat="1" applyFont="1" applyBorder="1" applyAlignment="1">
      <alignment horizontal="right"/>
    </xf>
    <xf numFmtId="170" fontId="28" fillId="0" borderId="67" xfId="0" applyNumberFormat="1" applyFont="1" applyBorder="1" applyAlignment="1">
      <alignment horizontal="right"/>
    </xf>
    <xf numFmtId="169" fontId="28" fillId="0" borderId="68" xfId="0" applyNumberFormat="1" applyFont="1" applyBorder="1" applyAlignment="1">
      <alignment horizontal="right"/>
    </xf>
    <xf numFmtId="169" fontId="5" fillId="0" borderId="84" xfId="0" applyNumberFormat="1" applyFont="1" applyBorder="1" applyAlignment="1">
      <alignment horizontal="right"/>
    </xf>
    <xf numFmtId="169" fontId="5" fillId="0" borderId="46" xfId="0" applyNumberFormat="1" applyFont="1" applyBorder="1" applyAlignment="1">
      <alignment horizontal="right"/>
    </xf>
    <xf numFmtId="169" fontId="5" fillId="0" borderId="85" xfId="0" applyNumberFormat="1" applyFont="1" applyBorder="1" applyAlignment="1">
      <alignment horizontal="right"/>
    </xf>
    <xf numFmtId="169" fontId="5" fillId="0" borderId="86" xfId="0" applyNumberFormat="1" applyFont="1" applyBorder="1" applyAlignment="1">
      <alignment horizontal="right"/>
    </xf>
    <xf numFmtId="169" fontId="5" fillId="0" borderId="87" xfId="0" applyNumberFormat="1" applyFont="1" applyBorder="1" applyAlignment="1">
      <alignment horizontal="right"/>
    </xf>
    <xf numFmtId="169" fontId="5" fillId="0" borderId="88" xfId="0" applyNumberFormat="1" applyFont="1" applyBorder="1" applyAlignment="1">
      <alignment horizontal="right"/>
    </xf>
    <xf numFmtId="169" fontId="5" fillId="0" borderId="89" xfId="0" applyNumberFormat="1" applyFont="1" applyBorder="1" applyAlignment="1">
      <alignment horizontal="right"/>
    </xf>
    <xf numFmtId="165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left" wrapText="1"/>
    </xf>
    <xf numFmtId="169" fontId="24" fillId="0" borderId="0" xfId="0" applyNumberFormat="1" applyFont="1" applyAlignment="1">
      <alignment horizontal="right"/>
    </xf>
    <xf numFmtId="170" fontId="24" fillId="0" borderId="0" xfId="0" applyNumberFormat="1" applyFont="1" applyAlignment="1">
      <alignment horizontal="right"/>
    </xf>
    <xf numFmtId="0" fontId="5" fillId="0" borderId="9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7" fillId="0" borderId="55" xfId="0" applyFont="1" applyBorder="1" applyAlignment="1" applyProtection="1">
      <alignment horizontal="left" vertical="center"/>
      <protection/>
    </xf>
    <xf numFmtId="0" fontId="4" fillId="0" borderId="91" xfId="0" applyFont="1" applyBorder="1" applyAlignment="1" applyProtection="1">
      <alignment horizontal="left" vertical="center" wrapText="1"/>
      <protection/>
    </xf>
    <xf numFmtId="0" fontId="4" fillId="0" borderId="92" xfId="0" applyFont="1" applyBorder="1" applyAlignment="1" applyProtection="1">
      <alignment horizontal="left" vertical="center" wrapText="1"/>
      <protection/>
    </xf>
    <xf numFmtId="0" fontId="4" fillId="0" borderId="9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5" fillId="0" borderId="91" xfId="0" applyFont="1" applyBorder="1" applyAlignment="1" applyProtection="1">
      <alignment horizontal="left" vertical="center" wrapText="1"/>
      <protection/>
    </xf>
    <xf numFmtId="0" fontId="5" fillId="0" borderId="92" xfId="0" applyFont="1" applyBorder="1" applyAlignment="1" applyProtection="1">
      <alignment horizontal="left" vertical="center" wrapText="1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showGridLines="0" tabSelected="1" defaultGridColor="0" zoomScalePageLayoutView="0" colorId="8" workbookViewId="0" topLeftCell="A1">
      <pane ySplit="3" topLeftCell="A4" activePane="bottomLeft" state="frozen"/>
      <selection pane="topLeft" activeCell="A1" sqref="A1"/>
      <selection pane="bottomLeft" activeCell="G13" sqref="G13"/>
    </sheetView>
  </sheetViews>
  <sheetFormatPr defaultColWidth="10.5" defaultRowHeight="12" customHeight="1"/>
  <cols>
    <col min="1" max="1" width="3" style="1" customWidth="1"/>
    <col min="2" max="2" width="2.5" style="1" customWidth="1"/>
    <col min="3" max="3" width="3.83203125" style="1" customWidth="1"/>
    <col min="4" max="4" width="11.66015625" style="1" customWidth="1"/>
    <col min="5" max="5" width="14.83203125" style="1" customWidth="1"/>
    <col min="6" max="6" width="0.4921875" style="1" customWidth="1"/>
    <col min="7" max="7" width="3.16015625" style="1" customWidth="1"/>
    <col min="8" max="8" width="3" style="1" customWidth="1"/>
    <col min="9" max="9" width="12.33203125" style="1" customWidth="1"/>
    <col min="10" max="10" width="16.16015625" style="1" customWidth="1"/>
    <col min="11" max="11" width="0.65625" style="1" customWidth="1"/>
    <col min="12" max="12" width="3" style="1" customWidth="1"/>
    <col min="13" max="13" width="3.66015625" style="1" customWidth="1"/>
    <col min="14" max="14" width="9" style="1" customWidth="1"/>
    <col min="15" max="15" width="4.33203125" style="1" customWidth="1"/>
    <col min="16" max="16" width="15.33203125" style="1" customWidth="1"/>
    <col min="17" max="17" width="7.5" style="1" customWidth="1"/>
    <col min="18" max="18" width="14.5" style="1" customWidth="1"/>
    <col min="19" max="19" width="0.4921875" style="1" customWidth="1"/>
    <col min="20" max="16384" width="10.5" style="2" customWidth="1"/>
  </cols>
  <sheetData>
    <row r="1" spans="1:19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</row>
    <row r="2" spans="1:19" ht="21" customHeight="1">
      <c r="A2" s="7"/>
      <c r="B2" s="8"/>
      <c r="C2" s="8"/>
      <c r="D2" s="8"/>
      <c r="E2" s="8"/>
      <c r="F2" s="8"/>
      <c r="G2" s="9" t="s">
        <v>0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ht="12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ht="9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ht="24" customHeight="1">
      <c r="A5" s="18"/>
      <c r="B5" s="16" t="s">
        <v>1</v>
      </c>
      <c r="C5" s="16"/>
      <c r="D5" s="16"/>
      <c r="E5" s="282" t="s">
        <v>2</v>
      </c>
      <c r="F5" s="282"/>
      <c r="G5" s="282"/>
      <c r="H5" s="282"/>
      <c r="I5" s="282"/>
      <c r="J5" s="282"/>
      <c r="K5" s="282"/>
      <c r="L5" s="282"/>
      <c r="M5" s="282"/>
      <c r="N5" s="16"/>
      <c r="O5" s="16"/>
      <c r="P5" s="16" t="s">
        <v>3</v>
      </c>
      <c r="Q5" s="19"/>
      <c r="R5" s="20"/>
      <c r="S5" s="21"/>
    </row>
    <row r="6" spans="1:19" ht="24" customHeight="1">
      <c r="A6" s="18"/>
      <c r="B6" s="16" t="s">
        <v>4</v>
      </c>
      <c r="C6" s="16"/>
      <c r="D6" s="16"/>
      <c r="E6" s="283"/>
      <c r="F6" s="283"/>
      <c r="G6" s="283"/>
      <c r="H6" s="283"/>
      <c r="I6" s="283"/>
      <c r="J6" s="283"/>
      <c r="K6" s="283"/>
      <c r="L6" s="283"/>
      <c r="M6" s="283"/>
      <c r="N6" s="16"/>
      <c r="O6" s="16"/>
      <c r="P6" s="16" t="s">
        <v>5</v>
      </c>
      <c r="Q6" s="22"/>
      <c r="R6" s="23"/>
      <c r="S6" s="21"/>
    </row>
    <row r="7" spans="1:19" ht="24" customHeight="1">
      <c r="A7" s="18"/>
      <c r="B7" s="16"/>
      <c r="C7" s="16"/>
      <c r="D7" s="16"/>
      <c r="E7" s="284"/>
      <c r="F7" s="284"/>
      <c r="G7" s="284"/>
      <c r="H7" s="284"/>
      <c r="I7" s="284"/>
      <c r="J7" s="284"/>
      <c r="K7" s="284"/>
      <c r="L7" s="284"/>
      <c r="M7" s="284"/>
      <c r="N7" s="16"/>
      <c r="O7" s="16"/>
      <c r="P7" s="16" t="s">
        <v>6</v>
      </c>
      <c r="Q7" s="24" t="s">
        <v>7</v>
      </c>
      <c r="R7" s="25"/>
      <c r="S7" s="21"/>
    </row>
    <row r="8" spans="1:19" ht="24" customHeight="1">
      <c r="A8" s="18"/>
      <c r="B8" s="285"/>
      <c r="C8" s="285"/>
      <c r="D8" s="28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8</v>
      </c>
      <c r="Q8" s="16" t="s">
        <v>9</v>
      </c>
      <c r="R8" s="16"/>
      <c r="S8" s="21"/>
    </row>
    <row r="9" spans="1:19" ht="24" customHeight="1">
      <c r="A9" s="18"/>
      <c r="B9" s="16" t="s">
        <v>10</v>
      </c>
      <c r="C9" s="16"/>
      <c r="D9" s="16"/>
      <c r="E9" s="286" t="s">
        <v>11</v>
      </c>
      <c r="F9" s="286"/>
      <c r="G9" s="286"/>
      <c r="H9" s="286"/>
      <c r="I9" s="286"/>
      <c r="J9" s="286"/>
      <c r="K9" s="286"/>
      <c r="L9" s="286"/>
      <c r="M9" s="286"/>
      <c r="N9" s="16"/>
      <c r="O9" s="16"/>
      <c r="P9" s="26"/>
      <c r="Q9" s="27"/>
      <c r="R9" s="28"/>
      <c r="S9" s="21"/>
    </row>
    <row r="10" spans="1:19" ht="24" customHeight="1">
      <c r="A10" s="18"/>
      <c r="B10" s="16" t="s">
        <v>12</v>
      </c>
      <c r="C10" s="16"/>
      <c r="D10" s="16"/>
      <c r="E10" s="287"/>
      <c r="F10" s="287"/>
      <c r="G10" s="287"/>
      <c r="H10" s="287"/>
      <c r="I10" s="287"/>
      <c r="J10" s="287"/>
      <c r="K10" s="287"/>
      <c r="L10" s="287"/>
      <c r="M10" s="287"/>
      <c r="N10" s="16"/>
      <c r="O10" s="16"/>
      <c r="P10" s="26"/>
      <c r="Q10" s="27"/>
      <c r="R10" s="28"/>
      <c r="S10" s="21"/>
    </row>
    <row r="11" spans="1:19" ht="24" customHeight="1">
      <c r="A11" s="18"/>
      <c r="B11" s="16" t="s">
        <v>13</v>
      </c>
      <c r="C11" s="16"/>
      <c r="D11" s="16"/>
      <c r="E11" s="279"/>
      <c r="F11" s="279"/>
      <c r="G11" s="279"/>
      <c r="H11" s="279"/>
      <c r="I11" s="279"/>
      <c r="J11" s="279"/>
      <c r="K11" s="279"/>
      <c r="L11" s="279"/>
      <c r="M11" s="279"/>
      <c r="N11" s="16"/>
      <c r="O11" s="16"/>
      <c r="P11" s="26"/>
      <c r="Q11" s="27"/>
      <c r="R11" s="28"/>
      <c r="S11" s="21"/>
    </row>
    <row r="12" spans="1:19" ht="18" customHeight="1">
      <c r="A12" s="18"/>
      <c r="B12" s="16"/>
      <c r="C12" s="16"/>
      <c r="D12" s="16"/>
      <c r="E12" s="29" t="s">
        <v>14</v>
      </c>
      <c r="F12" s="16"/>
      <c r="G12" s="16" t="s">
        <v>15</v>
      </c>
      <c r="H12" s="16"/>
      <c r="I12" s="16"/>
      <c r="J12" s="16"/>
      <c r="K12" s="16"/>
      <c r="L12" s="16"/>
      <c r="M12" s="16"/>
      <c r="N12" s="16"/>
      <c r="O12" s="16"/>
      <c r="P12" s="29" t="s">
        <v>16</v>
      </c>
      <c r="Q12" s="30"/>
      <c r="R12" s="16"/>
      <c r="S12" s="21"/>
    </row>
    <row r="13" spans="1:19" ht="18" customHeight="1">
      <c r="A13" s="18"/>
      <c r="B13" s="16"/>
      <c r="C13" s="16"/>
      <c r="D13" s="16"/>
      <c r="E13" s="31"/>
      <c r="F13" s="16"/>
      <c r="G13" s="27"/>
      <c r="H13" s="32"/>
      <c r="I13" s="33"/>
      <c r="J13" s="16"/>
      <c r="K13" s="16"/>
      <c r="L13" s="16"/>
      <c r="M13" s="16"/>
      <c r="N13" s="16"/>
      <c r="O13" s="16"/>
      <c r="P13" s="31"/>
      <c r="Q13" s="30"/>
      <c r="R13" s="16"/>
      <c r="S13" s="21"/>
    </row>
    <row r="14" spans="1:19" ht="9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6"/>
    </row>
    <row r="15" spans="1:19" ht="20.25" customHeight="1">
      <c r="A15" s="37"/>
      <c r="B15" s="38"/>
      <c r="C15" s="38"/>
      <c r="D15" s="38"/>
      <c r="E15" s="39" t="s">
        <v>17</v>
      </c>
      <c r="F15" s="38"/>
      <c r="G15" s="38"/>
      <c r="H15" s="38"/>
      <c r="I15" s="38"/>
      <c r="J15" s="38"/>
      <c r="K15" s="38"/>
      <c r="L15" s="38"/>
      <c r="M15" s="38"/>
      <c r="N15" s="38"/>
      <c r="O15" s="35"/>
      <c r="P15" s="38"/>
      <c r="Q15" s="38"/>
      <c r="R15" s="38"/>
      <c r="S15" s="40"/>
    </row>
    <row r="16" spans="1:19" ht="21" customHeight="1">
      <c r="A16" s="41" t="s">
        <v>18</v>
      </c>
      <c r="B16" s="42"/>
      <c r="C16" s="42"/>
      <c r="D16" s="43"/>
      <c r="E16" s="44" t="s">
        <v>19</v>
      </c>
      <c r="F16" s="43"/>
      <c r="G16" s="44" t="s">
        <v>20</v>
      </c>
      <c r="H16" s="42"/>
      <c r="I16" s="43"/>
      <c r="J16" s="44" t="s">
        <v>21</v>
      </c>
      <c r="K16" s="42"/>
      <c r="L16" s="44" t="s">
        <v>22</v>
      </c>
      <c r="M16" s="42"/>
      <c r="N16" s="42"/>
      <c r="O16" s="45"/>
      <c r="P16" s="43"/>
      <c r="Q16" s="44" t="s">
        <v>23</v>
      </c>
      <c r="R16" s="42"/>
      <c r="S16" s="46"/>
    </row>
    <row r="17" spans="1:19" ht="18" customHeight="1">
      <c r="A17" s="47"/>
      <c r="B17" s="48"/>
      <c r="C17" s="48"/>
      <c r="D17" s="49">
        <v>0</v>
      </c>
      <c r="E17" s="50">
        <v>0</v>
      </c>
      <c r="F17" s="51"/>
      <c r="G17" s="52"/>
      <c r="H17" s="48"/>
      <c r="I17" s="49">
        <v>0</v>
      </c>
      <c r="J17" s="50">
        <v>0</v>
      </c>
      <c r="K17" s="53"/>
      <c r="L17" s="52"/>
      <c r="M17" s="48"/>
      <c r="N17" s="48"/>
      <c r="O17" s="54"/>
      <c r="P17" s="49">
        <v>0</v>
      </c>
      <c r="Q17" s="52"/>
      <c r="R17" s="55">
        <v>0</v>
      </c>
      <c r="S17" s="56"/>
    </row>
    <row r="18" spans="1:19" ht="20.25" customHeight="1">
      <c r="A18" s="37"/>
      <c r="B18" s="38"/>
      <c r="C18" s="38"/>
      <c r="D18" s="38"/>
      <c r="E18" s="39" t="s">
        <v>24</v>
      </c>
      <c r="F18" s="38"/>
      <c r="G18" s="38"/>
      <c r="H18" s="38"/>
      <c r="I18" s="38"/>
      <c r="J18" s="57" t="s">
        <v>25</v>
      </c>
      <c r="K18" s="38"/>
      <c r="L18" s="38"/>
      <c r="M18" s="38"/>
      <c r="N18" s="38"/>
      <c r="O18" s="35"/>
      <c r="P18" s="38"/>
      <c r="Q18" s="38"/>
      <c r="R18" s="38"/>
      <c r="S18" s="40"/>
    </row>
    <row r="19" spans="1:19" ht="18" customHeight="1">
      <c r="A19" s="58" t="s">
        <v>26</v>
      </c>
      <c r="B19" s="59"/>
      <c r="C19" s="60" t="s">
        <v>27</v>
      </c>
      <c r="D19" s="61"/>
      <c r="E19" s="61"/>
      <c r="F19" s="62"/>
      <c r="G19" s="58" t="s">
        <v>28</v>
      </c>
      <c r="H19" s="63"/>
      <c r="I19" s="60" t="s">
        <v>29</v>
      </c>
      <c r="J19" s="61"/>
      <c r="K19" s="61"/>
      <c r="L19" s="58" t="s">
        <v>30</v>
      </c>
      <c r="M19" s="63"/>
      <c r="N19" s="60" t="s">
        <v>31</v>
      </c>
      <c r="O19" s="64"/>
      <c r="P19" s="61"/>
      <c r="Q19" s="61"/>
      <c r="R19" s="61"/>
      <c r="S19" s="62"/>
    </row>
    <row r="20" spans="1:19" ht="18" customHeight="1">
      <c r="A20" s="65" t="s">
        <v>32</v>
      </c>
      <c r="B20" s="66" t="s">
        <v>33</v>
      </c>
      <c r="C20" s="67"/>
      <c r="D20" s="68" t="s">
        <v>34</v>
      </c>
      <c r="E20" s="69">
        <f>'Krycí list  Informačná tabula'!E20+' Krycí list Prírodné javisko'!E20+' Krycí listVýhliadková veža'!E20+' Krycí list  Prístrešok s lavic'!E20+'Krycí list  Senník pre mangalic'!E20+' Krycí list Senník pre stepné k'!E20+'Krycí list Prístrešok s lavicam'!E20</f>
        <v>0</v>
      </c>
      <c r="F20" s="70"/>
      <c r="G20" s="65" t="s">
        <v>35</v>
      </c>
      <c r="H20" s="71" t="s">
        <v>36</v>
      </c>
      <c r="I20" s="72"/>
      <c r="J20" s="73">
        <v>0</v>
      </c>
      <c r="K20" s="74"/>
      <c r="L20" s="65" t="s">
        <v>37</v>
      </c>
      <c r="M20" s="75" t="s">
        <v>38</v>
      </c>
      <c r="N20" s="76"/>
      <c r="O20" s="45"/>
      <c r="P20" s="76"/>
      <c r="Q20" s="77"/>
      <c r="R20" s="69">
        <v>0</v>
      </c>
      <c r="S20" s="70"/>
    </row>
    <row r="21" spans="1:19" ht="18" customHeight="1">
      <c r="A21" s="65" t="s">
        <v>39</v>
      </c>
      <c r="B21" s="78"/>
      <c r="C21" s="79"/>
      <c r="D21" s="68" t="s">
        <v>40</v>
      </c>
      <c r="E21" s="69">
        <f>'Krycí list  Informačná tabula'!E21+' Krycí list Prírodné javisko'!E21+' Krycí listVýhliadková veža'!E21+' Krycí list  Prístrešok s lavic'!E21+'Krycí list  Senník pre mangalic'!E21+' Krycí list Senník pre stepné k'!E21+'Krycí list Prístrešok s lavicam'!E21</f>
        <v>0</v>
      </c>
      <c r="F21" s="70"/>
      <c r="G21" s="65" t="s">
        <v>41</v>
      </c>
      <c r="H21" s="16" t="s">
        <v>42</v>
      </c>
      <c r="I21" s="72"/>
      <c r="J21" s="73">
        <v>0</v>
      </c>
      <c r="K21" s="74"/>
      <c r="L21" s="65" t="s">
        <v>43</v>
      </c>
      <c r="M21" s="75" t="s">
        <v>44</v>
      </c>
      <c r="N21" s="76"/>
      <c r="O21" s="45"/>
      <c r="P21" s="76"/>
      <c r="Q21" s="77"/>
      <c r="R21" s="69">
        <v>0</v>
      </c>
      <c r="S21" s="70"/>
    </row>
    <row r="22" spans="1:19" ht="18" customHeight="1">
      <c r="A22" s="65" t="s">
        <v>45</v>
      </c>
      <c r="B22" s="66" t="s">
        <v>46</v>
      </c>
      <c r="C22" s="67"/>
      <c r="D22" s="68" t="s">
        <v>34</v>
      </c>
      <c r="E22" s="69">
        <f>'Krycí list  Informačná tabula'!E22+' Krycí list Prírodné javisko'!E22+' Krycí listVýhliadková veža'!E22+' Krycí list  Prístrešok s lavic'!E22+'Krycí list  Senník pre mangalic'!E22+' Krycí list Senník pre stepné k'!E22+'Krycí list Prístrešok s lavicam'!E22</f>
        <v>0</v>
      </c>
      <c r="F22" s="70"/>
      <c r="G22" s="65" t="s">
        <v>47</v>
      </c>
      <c r="H22" s="71" t="s">
        <v>48</v>
      </c>
      <c r="I22" s="72"/>
      <c r="J22" s="73">
        <v>0</v>
      </c>
      <c r="K22" s="74"/>
      <c r="L22" s="65" t="s">
        <v>49</v>
      </c>
      <c r="M22" s="75" t="s">
        <v>50</v>
      </c>
      <c r="N22" s="76"/>
      <c r="O22" s="45"/>
      <c r="P22" s="76"/>
      <c r="Q22" s="77"/>
      <c r="R22" s="69">
        <v>0</v>
      </c>
      <c r="S22" s="70"/>
    </row>
    <row r="23" spans="1:19" ht="18" customHeight="1">
      <c r="A23" s="65" t="s">
        <v>51</v>
      </c>
      <c r="B23" s="78"/>
      <c r="C23" s="79"/>
      <c r="D23" s="68" t="s">
        <v>40</v>
      </c>
      <c r="E23" s="69">
        <f>'Krycí list  Informačná tabula'!E23+' Krycí list Prírodné javisko'!E23+' Krycí listVýhliadková veža'!E23+' Krycí list  Prístrešok s lavic'!E23+'Krycí list  Senník pre mangalic'!E23+' Krycí list Senník pre stepné k'!E23+'Krycí list Prístrešok s lavicam'!E23</f>
        <v>0</v>
      </c>
      <c r="F23" s="70"/>
      <c r="G23" s="65" t="s">
        <v>52</v>
      </c>
      <c r="H23" s="71"/>
      <c r="I23" s="72"/>
      <c r="J23" s="73">
        <v>0</v>
      </c>
      <c r="K23" s="74"/>
      <c r="L23" s="65" t="s">
        <v>53</v>
      </c>
      <c r="M23" s="75" t="s">
        <v>54</v>
      </c>
      <c r="N23" s="76"/>
      <c r="O23" s="45"/>
      <c r="P23" s="76"/>
      <c r="Q23" s="77"/>
      <c r="R23" s="69">
        <v>0</v>
      </c>
      <c r="S23" s="70"/>
    </row>
    <row r="24" spans="1:19" ht="18" customHeight="1">
      <c r="A24" s="65" t="s">
        <v>55</v>
      </c>
      <c r="B24" s="66" t="s">
        <v>56</v>
      </c>
      <c r="C24" s="67"/>
      <c r="D24" s="68" t="s">
        <v>34</v>
      </c>
      <c r="E24" s="69">
        <v>0</v>
      </c>
      <c r="F24" s="70"/>
      <c r="G24" s="80"/>
      <c r="H24" s="76"/>
      <c r="I24" s="72"/>
      <c r="J24" s="73"/>
      <c r="K24" s="74"/>
      <c r="L24" s="65" t="s">
        <v>57</v>
      </c>
      <c r="M24" s="75" t="s">
        <v>58</v>
      </c>
      <c r="N24" s="76"/>
      <c r="O24" s="45"/>
      <c r="P24" s="76"/>
      <c r="Q24" s="77"/>
      <c r="R24" s="69">
        <v>0</v>
      </c>
      <c r="S24" s="70"/>
    </row>
    <row r="25" spans="1:19" ht="18" customHeight="1">
      <c r="A25" s="65" t="s">
        <v>59</v>
      </c>
      <c r="B25" s="78"/>
      <c r="C25" s="79"/>
      <c r="D25" s="68" t="s">
        <v>40</v>
      </c>
      <c r="E25" s="69">
        <v>0</v>
      </c>
      <c r="F25" s="70"/>
      <c r="G25" s="80"/>
      <c r="H25" s="76"/>
      <c r="I25" s="72"/>
      <c r="J25" s="73"/>
      <c r="K25" s="74"/>
      <c r="L25" s="65" t="s">
        <v>60</v>
      </c>
      <c r="M25" s="71" t="s">
        <v>61</v>
      </c>
      <c r="N25" s="76"/>
      <c r="O25" s="45"/>
      <c r="P25" s="76"/>
      <c r="Q25" s="72"/>
      <c r="R25" s="69">
        <v>0</v>
      </c>
      <c r="S25" s="70"/>
    </row>
    <row r="26" spans="1:19" ht="18" customHeight="1">
      <c r="A26" s="65" t="s">
        <v>62</v>
      </c>
      <c r="B26" s="280" t="s">
        <v>63</v>
      </c>
      <c r="C26" s="280"/>
      <c r="D26" s="280"/>
      <c r="E26" s="81">
        <f>SUM(E20:E25)</f>
        <v>0</v>
      </c>
      <c r="F26" s="40"/>
      <c r="G26" s="65" t="s">
        <v>64</v>
      </c>
      <c r="H26" s="82" t="s">
        <v>65</v>
      </c>
      <c r="I26" s="72"/>
      <c r="J26" s="83"/>
      <c r="K26" s="84"/>
      <c r="L26" s="65" t="s">
        <v>66</v>
      </c>
      <c r="M26" s="82" t="s">
        <v>67</v>
      </c>
      <c r="N26" s="76"/>
      <c r="O26" s="45"/>
      <c r="P26" s="76"/>
      <c r="Q26" s="72"/>
      <c r="R26" s="81">
        <v>0</v>
      </c>
      <c r="S26" s="40"/>
    </row>
    <row r="27" spans="1:19" ht="18" customHeight="1">
      <c r="A27" s="85" t="s">
        <v>68</v>
      </c>
      <c r="B27" s="86" t="s">
        <v>69</v>
      </c>
      <c r="C27" s="87"/>
      <c r="D27" s="88"/>
      <c r="E27" s="89">
        <v>0</v>
      </c>
      <c r="F27" s="36"/>
      <c r="G27" s="85" t="s">
        <v>70</v>
      </c>
      <c r="H27" s="86" t="s">
        <v>71</v>
      </c>
      <c r="I27" s="88"/>
      <c r="J27" s="90">
        <v>0</v>
      </c>
      <c r="K27" s="91"/>
      <c r="L27" s="85" t="s">
        <v>72</v>
      </c>
      <c r="M27" s="86" t="s">
        <v>73</v>
      </c>
      <c r="N27" s="87"/>
      <c r="O27" s="35"/>
      <c r="P27" s="87"/>
      <c r="Q27" s="88"/>
      <c r="R27" s="89">
        <v>0</v>
      </c>
      <c r="S27" s="36"/>
    </row>
    <row r="28" spans="1:19" ht="18" customHeight="1">
      <c r="A28" s="92" t="s">
        <v>12</v>
      </c>
      <c r="B28" s="15"/>
      <c r="C28" s="15"/>
      <c r="D28" s="15"/>
      <c r="E28" s="15"/>
      <c r="F28" s="93"/>
      <c r="G28" s="94"/>
      <c r="H28" s="15"/>
      <c r="I28" s="15"/>
      <c r="J28" s="15"/>
      <c r="K28" s="15"/>
      <c r="L28" s="58" t="s">
        <v>74</v>
      </c>
      <c r="M28" s="43"/>
      <c r="N28" s="60" t="s">
        <v>75</v>
      </c>
      <c r="O28" s="64"/>
      <c r="P28" s="42"/>
      <c r="Q28" s="42"/>
      <c r="R28" s="42"/>
      <c r="S28" s="46"/>
    </row>
    <row r="29" spans="1:19" ht="18" customHeight="1">
      <c r="A29" s="18"/>
      <c r="B29" s="16"/>
      <c r="C29" s="16"/>
      <c r="D29" s="16"/>
      <c r="E29" s="16"/>
      <c r="F29" s="95"/>
      <c r="G29" s="96"/>
      <c r="H29" s="16"/>
      <c r="I29" s="16"/>
      <c r="J29" s="16"/>
      <c r="K29" s="16"/>
      <c r="L29" s="65" t="s">
        <v>76</v>
      </c>
      <c r="M29" s="71" t="s">
        <v>77</v>
      </c>
      <c r="N29" s="76"/>
      <c r="O29" s="45"/>
      <c r="P29" s="76"/>
      <c r="Q29" s="72"/>
      <c r="R29" s="81">
        <f>E26</f>
        <v>0</v>
      </c>
      <c r="S29" s="40"/>
    </row>
    <row r="30" spans="1:19" ht="18" customHeight="1">
      <c r="A30" s="97" t="s">
        <v>78</v>
      </c>
      <c r="B30" s="45"/>
      <c r="C30" s="45"/>
      <c r="D30" s="45"/>
      <c r="E30" s="45"/>
      <c r="F30" s="79"/>
      <c r="G30" s="98" t="s">
        <v>79</v>
      </c>
      <c r="H30" s="45"/>
      <c r="I30" s="45"/>
      <c r="J30" s="45"/>
      <c r="K30" s="45"/>
      <c r="L30" s="65" t="s">
        <v>80</v>
      </c>
      <c r="M30" s="75" t="s">
        <v>81</v>
      </c>
      <c r="N30" s="99">
        <v>20</v>
      </c>
      <c r="O30" s="100" t="s">
        <v>82</v>
      </c>
      <c r="P30" s="101">
        <f>R29</f>
        <v>0</v>
      </c>
      <c r="Q30" s="72"/>
      <c r="R30" s="102">
        <f>R29*0.2</f>
        <v>0</v>
      </c>
      <c r="S30" s="103"/>
    </row>
    <row r="31" spans="1:19" ht="12.75" customHeight="1" hidden="1">
      <c r="A31" s="104"/>
      <c r="B31" s="105"/>
      <c r="C31" s="105"/>
      <c r="D31" s="105"/>
      <c r="E31" s="105"/>
      <c r="F31" s="67"/>
      <c r="G31" s="106"/>
      <c r="H31" s="105"/>
      <c r="I31" s="105"/>
      <c r="J31" s="105"/>
      <c r="K31" s="105"/>
      <c r="L31" s="107"/>
      <c r="M31" s="108"/>
      <c r="N31" s="109"/>
      <c r="O31" s="110"/>
      <c r="P31" s="111"/>
      <c r="Q31" s="109"/>
      <c r="R31" s="112"/>
      <c r="S31" s="70"/>
    </row>
    <row r="32" spans="1:19" ht="35.25" customHeight="1">
      <c r="A32" s="113" t="s">
        <v>10</v>
      </c>
      <c r="B32" s="114"/>
      <c r="C32" s="114"/>
      <c r="D32" s="114"/>
      <c r="E32" s="16"/>
      <c r="F32" s="95"/>
      <c r="G32" s="96"/>
      <c r="H32" s="16"/>
      <c r="I32" s="16"/>
      <c r="J32" s="16"/>
      <c r="K32" s="16"/>
      <c r="L32" s="85" t="s">
        <v>83</v>
      </c>
      <c r="M32" s="281" t="s">
        <v>84</v>
      </c>
      <c r="N32" s="281"/>
      <c r="O32" s="281"/>
      <c r="P32" s="281"/>
      <c r="Q32" s="88"/>
      <c r="R32" s="115">
        <f>SUM(R29:R31)</f>
        <v>0</v>
      </c>
      <c r="S32" s="28"/>
    </row>
    <row r="33" spans="1:19" ht="33" customHeight="1">
      <c r="A33" s="97" t="s">
        <v>78</v>
      </c>
      <c r="B33" s="45"/>
      <c r="C33" s="45"/>
      <c r="D33" s="45"/>
      <c r="E33" s="45"/>
      <c r="F33" s="79"/>
      <c r="G33" s="98" t="s">
        <v>79</v>
      </c>
      <c r="H33" s="45"/>
      <c r="I33" s="45"/>
      <c r="J33" s="45"/>
      <c r="K33" s="45"/>
      <c r="L33" s="58" t="s">
        <v>85</v>
      </c>
      <c r="M33" s="43"/>
      <c r="N33" s="60" t="s">
        <v>86</v>
      </c>
      <c r="O33" s="64"/>
      <c r="P33" s="42"/>
      <c r="Q33" s="42"/>
      <c r="R33" s="116"/>
      <c r="S33" s="46"/>
    </row>
    <row r="34" spans="1:19" ht="20.25" customHeight="1">
      <c r="A34" s="117" t="s">
        <v>13</v>
      </c>
      <c r="B34" s="105"/>
      <c r="C34" s="105"/>
      <c r="D34" s="105"/>
      <c r="E34" s="105"/>
      <c r="F34" s="67"/>
      <c r="G34" s="118"/>
      <c r="H34" s="105"/>
      <c r="I34" s="105"/>
      <c r="J34" s="105"/>
      <c r="K34" s="105"/>
      <c r="L34" s="65" t="s">
        <v>87</v>
      </c>
      <c r="M34" s="71" t="s">
        <v>88</v>
      </c>
      <c r="N34" s="76"/>
      <c r="O34" s="45"/>
      <c r="P34" s="76"/>
      <c r="Q34" s="72"/>
      <c r="R34" s="69">
        <v>0</v>
      </c>
      <c r="S34" s="70"/>
    </row>
    <row r="35" spans="1:19" ht="18" customHeight="1">
      <c r="A35" s="18"/>
      <c r="B35" s="16"/>
      <c r="C35" s="16"/>
      <c r="D35" s="16"/>
      <c r="E35" s="16"/>
      <c r="F35" s="95"/>
      <c r="G35" s="119"/>
      <c r="H35" s="16"/>
      <c r="I35" s="16"/>
      <c r="J35" s="16"/>
      <c r="K35" s="16"/>
      <c r="L35" s="65" t="s">
        <v>89</v>
      </c>
      <c r="M35" s="71" t="s">
        <v>90</v>
      </c>
      <c r="N35" s="76"/>
      <c r="O35" s="45"/>
      <c r="P35" s="76"/>
      <c r="Q35" s="72"/>
      <c r="R35" s="69">
        <v>0</v>
      </c>
      <c r="S35" s="70"/>
    </row>
    <row r="36" spans="1:19" ht="18" customHeight="1">
      <c r="A36" s="120" t="s">
        <v>78</v>
      </c>
      <c r="B36" s="35"/>
      <c r="C36" s="35"/>
      <c r="D36" s="35"/>
      <c r="E36" s="35"/>
      <c r="F36" s="121"/>
      <c r="G36" s="122" t="s">
        <v>79</v>
      </c>
      <c r="H36" s="35"/>
      <c r="I36" s="35"/>
      <c r="J36" s="35"/>
      <c r="K36" s="35"/>
      <c r="L36" s="85" t="s">
        <v>91</v>
      </c>
      <c r="M36" s="86" t="s">
        <v>92</v>
      </c>
      <c r="N36" s="87"/>
      <c r="O36" s="45"/>
      <c r="P36" s="87"/>
      <c r="Q36" s="88"/>
      <c r="R36" s="50">
        <v>0</v>
      </c>
      <c r="S36" s="123"/>
    </row>
  </sheetData>
  <sheetProtection selectLockedCells="1" selectUnlockedCells="1"/>
  <mergeCells count="9">
    <mergeCell ref="E11:M11"/>
    <mergeCell ref="B26:D26"/>
    <mergeCell ref="M32:P32"/>
    <mergeCell ref="E5:M5"/>
    <mergeCell ref="E6:M6"/>
    <mergeCell ref="E7:M7"/>
    <mergeCell ref="B8:D8"/>
    <mergeCell ref="E9:M9"/>
    <mergeCell ref="E10:M10"/>
  </mergeCells>
  <printOptions/>
  <pageMargins left="0.25" right="0.25" top="0.75" bottom="0.75" header="0.3" footer="0.3"/>
  <pageSetup fitToHeight="1" fitToWidth="1"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defaultGridColor="0" zoomScalePageLayoutView="0" colorId="8" workbookViewId="0" topLeftCell="A21">
      <selection activeCell="A21" sqref="A1:IV16384"/>
    </sheetView>
  </sheetViews>
  <sheetFormatPr defaultColWidth="10.66015625" defaultRowHeight="12" customHeight="1"/>
  <cols>
    <col min="1" max="1" width="7" style="1" customWidth="1"/>
    <col min="2" max="2" width="8.16015625" style="1" customWidth="1"/>
    <col min="3" max="3" width="15.66015625" style="1" customWidth="1"/>
    <col min="4" max="4" width="60.33203125" style="1" customWidth="1"/>
    <col min="5" max="5" width="5.16015625" style="1" customWidth="1"/>
    <col min="6" max="7" width="9.83203125" style="1" customWidth="1"/>
    <col min="8" max="8" width="14.5" style="1" customWidth="1"/>
    <col min="9" max="9" width="13" style="1" customWidth="1"/>
    <col min="10" max="10" width="14.5" style="1" customWidth="1"/>
    <col min="11" max="11" width="9.83203125" style="1" customWidth="1"/>
    <col min="12" max="12" width="13" style="1" customWidth="1"/>
    <col min="13" max="16384" width="10.66015625" style="1" customWidth="1"/>
  </cols>
  <sheetData>
    <row r="1" spans="1:12" s="2" customFormat="1" ht="20.25" customHeight="1">
      <c r="A1" s="189" t="s">
        <v>111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2" s="2" customFormat="1" ht="12" customHeight="1">
      <c r="A2" s="191" t="s">
        <v>95</v>
      </c>
      <c r="B2" s="192"/>
      <c r="C2" s="192"/>
      <c r="D2" s="192"/>
      <c r="E2" s="192"/>
      <c r="F2" s="192"/>
      <c r="G2" s="190"/>
      <c r="H2" s="190"/>
      <c r="I2" s="190"/>
      <c r="J2" s="190"/>
      <c r="K2" s="190"/>
      <c r="L2" s="190"/>
    </row>
    <row r="3" spans="1:12" s="2" customFormat="1" ht="12" customHeight="1">
      <c r="A3" s="191" t="s">
        <v>207</v>
      </c>
      <c r="B3" s="192"/>
      <c r="C3" s="192"/>
      <c r="D3" s="192"/>
      <c r="E3" s="192"/>
      <c r="F3" s="192" t="s">
        <v>97</v>
      </c>
      <c r="G3" s="190"/>
      <c r="H3" s="190"/>
      <c r="I3" s="190"/>
      <c r="J3" s="190"/>
      <c r="K3" s="190"/>
      <c r="L3" s="190"/>
    </row>
    <row r="4" spans="1:12" s="2" customFormat="1" ht="12" customHeight="1">
      <c r="A4" s="289"/>
      <c r="B4" s="289"/>
      <c r="C4" s="191"/>
      <c r="D4" s="192"/>
      <c r="E4" s="192"/>
      <c r="F4" s="192" t="s">
        <v>112</v>
      </c>
      <c r="G4" s="190"/>
      <c r="H4" s="190"/>
      <c r="I4" s="190"/>
      <c r="J4" s="190"/>
      <c r="K4" s="190"/>
      <c r="L4" s="190"/>
    </row>
    <row r="5" spans="1:12" s="2" customFormat="1" ht="12" customHeight="1">
      <c r="A5" s="192" t="s">
        <v>99</v>
      </c>
      <c r="B5" s="192"/>
      <c r="C5" s="192"/>
      <c r="D5" s="192"/>
      <c r="E5" s="192"/>
      <c r="F5" s="192" t="s">
        <v>267</v>
      </c>
      <c r="G5" s="190"/>
      <c r="H5" s="190"/>
      <c r="I5" s="190"/>
      <c r="J5" s="190"/>
      <c r="K5" s="190"/>
      <c r="L5" s="190"/>
    </row>
    <row r="6" spans="1:12" s="2" customFormat="1" ht="6" customHeight="1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</row>
    <row r="7" spans="1:12" s="2" customFormat="1" ht="24" customHeight="1">
      <c r="A7" s="193" t="s">
        <v>113</v>
      </c>
      <c r="B7" s="193" t="s">
        <v>114</v>
      </c>
      <c r="C7" s="193" t="s">
        <v>115</v>
      </c>
      <c r="D7" s="193" t="s">
        <v>101</v>
      </c>
      <c r="E7" s="193" t="s">
        <v>116</v>
      </c>
      <c r="F7" s="193" t="s">
        <v>117</v>
      </c>
      <c r="G7" s="193" t="s">
        <v>118</v>
      </c>
      <c r="H7" s="193" t="s">
        <v>119</v>
      </c>
      <c r="I7" s="193" t="s">
        <v>120</v>
      </c>
      <c r="J7" s="193" t="s">
        <v>103</v>
      </c>
      <c r="K7" s="193" t="s">
        <v>121</v>
      </c>
      <c r="L7" s="193" t="s">
        <v>104</v>
      </c>
    </row>
    <row r="8" spans="1:12" s="2" customFormat="1" ht="12" customHeight="1">
      <c r="A8" s="193" t="s">
        <v>32</v>
      </c>
      <c r="B8" s="193" t="s">
        <v>39</v>
      </c>
      <c r="C8" s="193" t="s">
        <v>45</v>
      </c>
      <c r="D8" s="193" t="s">
        <v>51</v>
      </c>
      <c r="E8" s="193" t="s">
        <v>55</v>
      </c>
      <c r="F8" s="193" t="s">
        <v>59</v>
      </c>
      <c r="G8" s="193" t="s">
        <v>62</v>
      </c>
      <c r="H8" s="193" t="s">
        <v>35</v>
      </c>
      <c r="I8" s="193" t="s">
        <v>41</v>
      </c>
      <c r="J8" s="193" t="s">
        <v>47</v>
      </c>
      <c r="K8" s="193" t="s">
        <v>52</v>
      </c>
      <c r="L8" s="193" t="s">
        <v>64</v>
      </c>
    </row>
    <row r="9" spans="1:12" s="2" customFormat="1" ht="6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</row>
    <row r="10" spans="1:12" s="2" customFormat="1" ht="12" customHeight="1">
      <c r="A10" s="143"/>
      <c r="B10" s="144"/>
      <c r="C10" s="144" t="s">
        <v>32</v>
      </c>
      <c r="D10" s="144" t="s">
        <v>33</v>
      </c>
      <c r="E10" s="144"/>
      <c r="F10" s="145"/>
      <c r="G10" s="145"/>
      <c r="H10" s="145">
        <f>H11+H15+H18+H20</f>
        <v>0</v>
      </c>
      <c r="I10" s="145">
        <f>I11+I15+I18+I20</f>
        <v>0</v>
      </c>
      <c r="J10" s="145">
        <f>J11+J15+J18+J20</f>
        <v>0</v>
      </c>
      <c r="K10" s="146"/>
      <c r="L10" s="145">
        <f>L11+L15+L18+L20</f>
        <v>28.142291183808</v>
      </c>
    </row>
    <row r="11" spans="1:12" s="2" customFormat="1" ht="21" customHeight="1">
      <c r="A11" s="147"/>
      <c r="B11" s="148"/>
      <c r="C11" s="148" t="s">
        <v>32</v>
      </c>
      <c r="D11" s="148" t="s">
        <v>161</v>
      </c>
      <c r="E11" s="148"/>
      <c r="F11" s="149"/>
      <c r="G11" s="149"/>
      <c r="H11" s="149">
        <f>H12+H13+H14</f>
        <v>0</v>
      </c>
      <c r="I11" s="149">
        <f>I12+I13+I14</f>
        <v>0</v>
      </c>
      <c r="J11" s="149">
        <f>J12+J13+J14</f>
        <v>0</v>
      </c>
      <c r="K11" s="150"/>
      <c r="L11" s="149">
        <f>L12+L13+L14</f>
        <v>0</v>
      </c>
    </row>
    <row r="12" spans="1:12" s="2" customFormat="1" ht="24" customHeight="1">
      <c r="A12" s="156">
        <v>1</v>
      </c>
      <c r="B12" s="157" t="s">
        <v>170</v>
      </c>
      <c r="C12" s="157" t="s">
        <v>171</v>
      </c>
      <c r="D12" s="157" t="s">
        <v>172</v>
      </c>
      <c r="E12" s="157" t="s">
        <v>146</v>
      </c>
      <c r="F12" s="158">
        <v>65.22</v>
      </c>
      <c r="G12" s="158">
        <v>0</v>
      </c>
      <c r="H12" s="158">
        <v>0</v>
      </c>
      <c r="I12" s="181">
        <f>F12*G12</f>
        <v>0</v>
      </c>
      <c r="J12" s="181">
        <f>H12+I12</f>
        <v>0</v>
      </c>
      <c r="K12" s="184">
        <v>0</v>
      </c>
      <c r="L12" s="185">
        <v>0</v>
      </c>
    </row>
    <row r="13" spans="1:12" s="2" customFormat="1" ht="12" customHeight="1">
      <c r="A13" s="161">
        <v>2</v>
      </c>
      <c r="B13" s="162" t="s">
        <v>170</v>
      </c>
      <c r="C13" s="162" t="s">
        <v>173</v>
      </c>
      <c r="D13" s="162" t="s">
        <v>174</v>
      </c>
      <c r="E13" s="162" t="s">
        <v>129</v>
      </c>
      <c r="F13" s="163">
        <v>4.896</v>
      </c>
      <c r="G13" s="163">
        <v>0</v>
      </c>
      <c r="H13" s="163">
        <v>0</v>
      </c>
      <c r="I13" s="182">
        <f>F13*G13</f>
        <v>0</v>
      </c>
      <c r="J13" s="182">
        <f>H13+I13</f>
        <v>0</v>
      </c>
      <c r="K13" s="188">
        <v>0</v>
      </c>
      <c r="L13" s="194">
        <v>0</v>
      </c>
    </row>
    <row r="14" spans="1:12" s="2" customFormat="1" ht="12" customHeight="1">
      <c r="A14" s="166">
        <v>3</v>
      </c>
      <c r="B14" s="167" t="s">
        <v>170</v>
      </c>
      <c r="C14" s="167" t="s">
        <v>130</v>
      </c>
      <c r="D14" s="167" t="s">
        <v>131</v>
      </c>
      <c r="E14" s="167" t="s">
        <v>129</v>
      </c>
      <c r="F14" s="168">
        <v>4.896</v>
      </c>
      <c r="G14" s="168">
        <v>0</v>
      </c>
      <c r="H14" s="168">
        <v>0</v>
      </c>
      <c r="I14" s="183">
        <f>F14*G14</f>
        <v>0</v>
      </c>
      <c r="J14" s="183">
        <f>H14+I14</f>
        <v>0</v>
      </c>
      <c r="K14" s="186">
        <v>0</v>
      </c>
      <c r="L14" s="187">
        <v>0</v>
      </c>
    </row>
    <row r="15" spans="1:12" s="2" customFormat="1" ht="21" customHeight="1">
      <c r="A15" s="147"/>
      <c r="B15" s="148"/>
      <c r="C15" s="148" t="s">
        <v>39</v>
      </c>
      <c r="D15" s="148" t="s">
        <v>162</v>
      </c>
      <c r="E15" s="148"/>
      <c r="F15" s="149"/>
      <c r="G15" s="149"/>
      <c r="H15" s="149">
        <f>H16+H17</f>
        <v>0</v>
      </c>
      <c r="I15" s="149">
        <f>I16+I17</f>
        <v>0</v>
      </c>
      <c r="J15" s="149">
        <f>J16+J17</f>
        <v>0</v>
      </c>
      <c r="K15" s="150"/>
      <c r="L15" s="149">
        <f>L16+L17</f>
        <v>27.83433306336</v>
      </c>
    </row>
    <row r="16" spans="1:12" s="2" customFormat="1" ht="12" customHeight="1">
      <c r="A16" s="156">
        <v>4</v>
      </c>
      <c r="B16" s="157" t="s">
        <v>175</v>
      </c>
      <c r="C16" s="157" t="s">
        <v>132</v>
      </c>
      <c r="D16" s="157" t="s">
        <v>133</v>
      </c>
      <c r="E16" s="157" t="s">
        <v>129</v>
      </c>
      <c r="F16" s="158">
        <v>9.54</v>
      </c>
      <c r="G16" s="158">
        <v>0</v>
      </c>
      <c r="H16" s="158">
        <v>0</v>
      </c>
      <c r="I16" s="181">
        <f>F16*G16</f>
        <v>0</v>
      </c>
      <c r="J16" s="181">
        <f>H16+I16</f>
        <v>0</v>
      </c>
      <c r="K16" s="184">
        <v>1.93971</v>
      </c>
      <c r="L16" s="185">
        <f>K16*F16</f>
        <v>18.5048334</v>
      </c>
    </row>
    <row r="17" spans="1:12" s="2" customFormat="1" ht="12" customHeight="1">
      <c r="A17" s="166">
        <v>5</v>
      </c>
      <c r="B17" s="167" t="s">
        <v>122</v>
      </c>
      <c r="C17" s="167" t="s">
        <v>176</v>
      </c>
      <c r="D17" s="167" t="s">
        <v>177</v>
      </c>
      <c r="E17" s="167" t="s">
        <v>129</v>
      </c>
      <c r="F17" s="168">
        <v>3.84</v>
      </c>
      <c r="G17" s="168">
        <v>0</v>
      </c>
      <c r="H17" s="168">
        <v>0</v>
      </c>
      <c r="I17" s="183">
        <f>F17*G17</f>
        <v>0</v>
      </c>
      <c r="J17" s="183">
        <f>H17+I17</f>
        <v>0</v>
      </c>
      <c r="K17" s="186">
        <v>2.429557204</v>
      </c>
      <c r="L17" s="187">
        <f>K17*F17</f>
        <v>9.32949966336</v>
      </c>
    </row>
    <row r="18" spans="1:12" s="2" customFormat="1" ht="21" customHeight="1">
      <c r="A18" s="147"/>
      <c r="B18" s="148"/>
      <c r="C18" s="148" t="s">
        <v>59</v>
      </c>
      <c r="D18" s="148" t="s">
        <v>163</v>
      </c>
      <c r="E18" s="148"/>
      <c r="F18" s="149"/>
      <c r="G18" s="149"/>
      <c r="H18" s="149">
        <f>H19</f>
        <v>0</v>
      </c>
      <c r="I18" s="149">
        <f>I19</f>
        <v>0</v>
      </c>
      <c r="J18" s="149">
        <f>J19</f>
        <v>0</v>
      </c>
      <c r="K18" s="150"/>
      <c r="L18" s="149">
        <f>L19</f>
        <v>0.307958120448</v>
      </c>
    </row>
    <row r="19" spans="1:12" s="2" customFormat="1" ht="24" customHeight="1">
      <c r="A19" s="151">
        <v>6</v>
      </c>
      <c r="B19" s="152" t="s">
        <v>122</v>
      </c>
      <c r="C19" s="152" t="s">
        <v>178</v>
      </c>
      <c r="D19" s="152" t="s">
        <v>179</v>
      </c>
      <c r="E19" s="152" t="s">
        <v>125</v>
      </c>
      <c r="F19" s="153">
        <v>0.256</v>
      </c>
      <c r="G19" s="153">
        <v>0</v>
      </c>
      <c r="H19" s="153">
        <v>0</v>
      </c>
      <c r="I19" s="153">
        <f>F19*G19</f>
        <v>0</v>
      </c>
      <c r="J19" s="153">
        <f>H19+I19</f>
        <v>0</v>
      </c>
      <c r="K19" s="154">
        <v>1.202961408</v>
      </c>
      <c r="L19" s="155">
        <f>K19*F19</f>
        <v>0.307958120448</v>
      </c>
    </row>
    <row r="20" spans="1:12" s="2" customFormat="1" ht="21" customHeight="1">
      <c r="A20" s="147"/>
      <c r="B20" s="148"/>
      <c r="C20" s="148" t="s">
        <v>106</v>
      </c>
      <c r="D20" s="148" t="s">
        <v>107</v>
      </c>
      <c r="E20" s="148"/>
      <c r="F20" s="149"/>
      <c r="G20" s="149"/>
      <c r="H20" s="149">
        <f>H21</f>
        <v>0</v>
      </c>
      <c r="I20" s="149">
        <f>I21</f>
        <v>0</v>
      </c>
      <c r="J20" s="149">
        <f>J21</f>
        <v>0</v>
      </c>
      <c r="K20" s="150"/>
      <c r="L20" s="149">
        <f>L21</f>
        <v>0</v>
      </c>
    </row>
    <row r="21" spans="1:12" s="2" customFormat="1" ht="24" customHeight="1">
      <c r="A21" s="151">
        <v>28</v>
      </c>
      <c r="B21" s="152" t="s">
        <v>122</v>
      </c>
      <c r="C21" s="152" t="s">
        <v>123</v>
      </c>
      <c r="D21" s="152" t="s">
        <v>124</v>
      </c>
      <c r="E21" s="152" t="s">
        <v>125</v>
      </c>
      <c r="F21" s="153">
        <f>L10</f>
        <v>28.142291183808</v>
      </c>
      <c r="G21" s="153">
        <v>0</v>
      </c>
      <c r="H21" s="153">
        <v>0</v>
      </c>
      <c r="I21" s="153">
        <f>F21*G21</f>
        <v>0</v>
      </c>
      <c r="J21" s="153">
        <f>H21+I21</f>
        <v>0</v>
      </c>
      <c r="K21" s="154">
        <v>0</v>
      </c>
      <c r="L21" s="155">
        <v>0</v>
      </c>
    </row>
    <row r="22" spans="1:12" s="2" customFormat="1" ht="12" customHeight="1">
      <c r="A22" s="143"/>
      <c r="B22" s="144"/>
      <c r="C22" s="144" t="s">
        <v>108</v>
      </c>
      <c r="D22" s="144" t="s">
        <v>46</v>
      </c>
      <c r="E22" s="144"/>
      <c r="F22" s="145"/>
      <c r="G22" s="145"/>
      <c r="H22" s="145">
        <f>H23+H30+H33+H38+H40</f>
        <v>0</v>
      </c>
      <c r="I22" s="145">
        <f>I23+I30+I33+I38+I40</f>
        <v>0</v>
      </c>
      <c r="J22" s="145">
        <f>J23+J30+J33+J38+J40</f>
        <v>0</v>
      </c>
      <c r="K22" s="146"/>
      <c r="L22" s="145">
        <f>L23+L30+L33+L38+L40</f>
        <v>8.496386096</v>
      </c>
    </row>
    <row r="23" spans="1:12" s="2" customFormat="1" ht="21" customHeight="1">
      <c r="A23" s="147"/>
      <c r="B23" s="148"/>
      <c r="C23" s="148" t="s">
        <v>108</v>
      </c>
      <c r="D23" s="148" t="s">
        <v>109</v>
      </c>
      <c r="E23" s="148"/>
      <c r="F23" s="149"/>
      <c r="G23" s="149"/>
      <c r="H23" s="149">
        <f>H24+H25+H26+H27+H28+H29</f>
        <v>0</v>
      </c>
      <c r="I23" s="149">
        <f>I24+I25+I26+I27+I28+I29</f>
        <v>0</v>
      </c>
      <c r="J23" s="149">
        <f>J24+J25+J26+J27+J28+J29</f>
        <v>0</v>
      </c>
      <c r="K23" s="150"/>
      <c r="L23" s="149">
        <f>L24+L25+L26+L27+L28+L29</f>
        <v>5.685771416000001</v>
      </c>
    </row>
    <row r="24" spans="1:12" s="2" customFormat="1" ht="24" customHeight="1">
      <c r="A24" s="151">
        <v>8</v>
      </c>
      <c r="B24" s="152" t="s">
        <v>108</v>
      </c>
      <c r="C24" s="152" t="s">
        <v>182</v>
      </c>
      <c r="D24" s="152" t="s">
        <v>183</v>
      </c>
      <c r="E24" s="152" t="s">
        <v>138</v>
      </c>
      <c r="F24" s="153">
        <v>655</v>
      </c>
      <c r="G24" s="153">
        <v>0</v>
      </c>
      <c r="H24" s="153">
        <v>0</v>
      </c>
      <c r="I24" s="158">
        <f>F24*G24</f>
        <v>0</v>
      </c>
      <c r="J24" s="158">
        <f aca="true" t="shared" si="0" ref="J24:J29">H24+I24</f>
        <v>0</v>
      </c>
      <c r="K24" s="154">
        <v>0.00099</v>
      </c>
      <c r="L24" s="160">
        <f>K24*F24</f>
        <v>0.64845</v>
      </c>
    </row>
    <row r="25" spans="1:12" s="2" customFormat="1" ht="12" customHeight="1">
      <c r="A25" s="171">
        <v>9</v>
      </c>
      <c r="B25" s="172"/>
      <c r="C25" s="172" t="s">
        <v>140</v>
      </c>
      <c r="D25" s="172" t="s">
        <v>141</v>
      </c>
      <c r="E25" s="172" t="s">
        <v>129</v>
      </c>
      <c r="F25" s="173">
        <v>7.56</v>
      </c>
      <c r="G25" s="173">
        <v>0</v>
      </c>
      <c r="H25" s="173">
        <f>F25*G25</f>
        <v>0</v>
      </c>
      <c r="I25" s="173">
        <v>0</v>
      </c>
      <c r="J25" s="173">
        <f t="shared" si="0"/>
        <v>0</v>
      </c>
      <c r="K25" s="174">
        <v>0.55</v>
      </c>
      <c r="L25" s="175">
        <f>K25*F25</f>
        <v>4.158</v>
      </c>
    </row>
    <row r="26" spans="1:12" s="2" customFormat="1" ht="24" customHeight="1">
      <c r="A26" s="151">
        <v>13</v>
      </c>
      <c r="B26" s="152" t="s">
        <v>108</v>
      </c>
      <c r="C26" s="152" t="s">
        <v>188</v>
      </c>
      <c r="D26" s="152" t="s">
        <v>189</v>
      </c>
      <c r="E26" s="152" t="s">
        <v>146</v>
      </c>
      <c r="F26" s="153">
        <v>43.8</v>
      </c>
      <c r="G26" s="153">
        <v>0</v>
      </c>
      <c r="H26" s="153">
        <v>0</v>
      </c>
      <c r="I26" s="158">
        <f>F26*G26</f>
        <v>0</v>
      </c>
      <c r="J26" s="158">
        <f t="shared" si="0"/>
        <v>0</v>
      </c>
      <c r="K26" s="154">
        <v>0</v>
      </c>
      <c r="L26" s="160">
        <f>K26*F26</f>
        <v>0</v>
      </c>
    </row>
    <row r="27" spans="1:12" s="2" customFormat="1" ht="12" customHeight="1">
      <c r="A27" s="171">
        <v>14</v>
      </c>
      <c r="B27" s="172"/>
      <c r="C27" s="172" t="s">
        <v>190</v>
      </c>
      <c r="D27" s="172" t="s">
        <v>191</v>
      </c>
      <c r="E27" s="172" t="s">
        <v>129</v>
      </c>
      <c r="F27" s="173">
        <v>1.256</v>
      </c>
      <c r="G27" s="173">
        <v>0</v>
      </c>
      <c r="H27" s="173">
        <f>F27*G27</f>
        <v>0</v>
      </c>
      <c r="I27" s="173">
        <v>0</v>
      </c>
      <c r="J27" s="173">
        <f t="shared" si="0"/>
        <v>0</v>
      </c>
      <c r="K27" s="174">
        <v>0.55</v>
      </c>
      <c r="L27" s="175">
        <f>K27*F27</f>
        <v>0.6908000000000001</v>
      </c>
    </row>
    <row r="28" spans="1:12" s="2" customFormat="1" ht="24" customHeight="1">
      <c r="A28" s="156">
        <v>15</v>
      </c>
      <c r="B28" s="157" t="s">
        <v>108</v>
      </c>
      <c r="C28" s="157" t="s">
        <v>142</v>
      </c>
      <c r="D28" s="157" t="s">
        <v>143</v>
      </c>
      <c r="E28" s="157" t="s">
        <v>129</v>
      </c>
      <c r="F28" s="158">
        <v>8</v>
      </c>
      <c r="G28" s="158">
        <v>0</v>
      </c>
      <c r="H28" s="158">
        <v>0</v>
      </c>
      <c r="I28" s="181">
        <f>F28*G28</f>
        <v>0</v>
      </c>
      <c r="J28" s="181">
        <f t="shared" si="0"/>
        <v>0</v>
      </c>
      <c r="K28" s="184">
        <v>0.023565177</v>
      </c>
      <c r="L28" s="185">
        <f>K28*F28</f>
        <v>0.188521416</v>
      </c>
    </row>
    <row r="29" spans="1:12" s="2" customFormat="1" ht="12" customHeight="1">
      <c r="A29" s="166">
        <v>16</v>
      </c>
      <c r="B29" s="167" t="s">
        <v>108</v>
      </c>
      <c r="C29" s="167" t="s">
        <v>155</v>
      </c>
      <c r="D29" s="167" t="s">
        <v>156</v>
      </c>
      <c r="E29" s="167" t="s">
        <v>125</v>
      </c>
      <c r="F29" s="168">
        <f>L23</f>
        <v>5.685771416000001</v>
      </c>
      <c r="G29" s="168">
        <v>0</v>
      </c>
      <c r="H29" s="168">
        <v>0</v>
      </c>
      <c r="I29" s="183">
        <f>F29*G29</f>
        <v>0</v>
      </c>
      <c r="J29" s="183">
        <f t="shared" si="0"/>
        <v>0</v>
      </c>
      <c r="K29" s="186">
        <v>0</v>
      </c>
      <c r="L29" s="187">
        <v>0</v>
      </c>
    </row>
    <row r="30" spans="1:12" s="2" customFormat="1" ht="21" customHeight="1">
      <c r="A30" s="147"/>
      <c r="B30" s="148"/>
      <c r="C30" s="148" t="s">
        <v>164</v>
      </c>
      <c r="D30" s="148" t="s">
        <v>165</v>
      </c>
      <c r="E30" s="148"/>
      <c r="F30" s="149"/>
      <c r="G30" s="149"/>
      <c r="H30" s="149">
        <f>H31+H32</f>
        <v>0</v>
      </c>
      <c r="I30" s="149">
        <f>I31+I32</f>
        <v>0</v>
      </c>
      <c r="J30" s="149">
        <f>J31+J32</f>
        <v>0</v>
      </c>
      <c r="K30" s="150"/>
      <c r="L30" s="149">
        <f>L31+L32</f>
        <v>0.04740912</v>
      </c>
    </row>
    <row r="31" spans="1:12" s="2" customFormat="1" ht="24" customHeight="1">
      <c r="A31" s="156">
        <v>17</v>
      </c>
      <c r="B31" s="157" t="s">
        <v>164</v>
      </c>
      <c r="C31" s="157" t="s">
        <v>192</v>
      </c>
      <c r="D31" s="157" t="s">
        <v>193</v>
      </c>
      <c r="E31" s="157" t="s">
        <v>138</v>
      </c>
      <c r="F31" s="158">
        <v>26.4</v>
      </c>
      <c r="G31" s="158">
        <v>0</v>
      </c>
      <c r="H31" s="158">
        <v>0</v>
      </c>
      <c r="I31" s="181">
        <f>F31*G31</f>
        <v>0</v>
      </c>
      <c r="J31" s="181">
        <f>H31+I31</f>
        <v>0</v>
      </c>
      <c r="K31" s="184">
        <v>0.0017958</v>
      </c>
      <c r="L31" s="185">
        <f>K31*F31</f>
        <v>0.04740912</v>
      </c>
    </row>
    <row r="32" spans="1:12" s="2" customFormat="1" ht="24" customHeight="1">
      <c r="A32" s="166">
        <v>20</v>
      </c>
      <c r="B32" s="167" t="s">
        <v>164</v>
      </c>
      <c r="C32" s="167" t="s">
        <v>198</v>
      </c>
      <c r="D32" s="167" t="s">
        <v>199</v>
      </c>
      <c r="E32" s="167" t="s">
        <v>125</v>
      </c>
      <c r="F32" s="168">
        <f>L30</f>
        <v>0.04740912</v>
      </c>
      <c r="G32" s="168">
        <v>0</v>
      </c>
      <c r="H32" s="168">
        <v>0</v>
      </c>
      <c r="I32" s="183">
        <f>F32*G32</f>
        <v>0</v>
      </c>
      <c r="J32" s="183">
        <f>H32+I32</f>
        <v>0</v>
      </c>
      <c r="K32" s="186">
        <v>0</v>
      </c>
      <c r="L32" s="187">
        <v>0</v>
      </c>
    </row>
    <row r="33" spans="1:12" s="2" customFormat="1" ht="21" customHeight="1">
      <c r="A33" s="147"/>
      <c r="B33" s="148"/>
      <c r="C33" s="148" t="s">
        <v>166</v>
      </c>
      <c r="D33" s="148" t="s">
        <v>167</v>
      </c>
      <c r="E33" s="148"/>
      <c r="F33" s="149"/>
      <c r="G33" s="149"/>
      <c r="H33" s="149">
        <f>H34+H35+H36+H37</f>
        <v>0</v>
      </c>
      <c r="I33" s="149">
        <f>I34+I35+I36+I37</f>
        <v>0</v>
      </c>
      <c r="J33" s="149">
        <f>J34+J35+J36+J37</f>
        <v>0</v>
      </c>
      <c r="K33" s="150"/>
      <c r="L33" s="149">
        <f>L34+L35+L36+L37</f>
        <v>2.5581815599999995</v>
      </c>
    </row>
    <row r="34" spans="1:12" s="2" customFormat="1" ht="12" customHeight="1">
      <c r="A34" s="156">
        <v>21</v>
      </c>
      <c r="B34" s="157" t="s">
        <v>166</v>
      </c>
      <c r="C34" s="157" t="s">
        <v>200</v>
      </c>
      <c r="D34" s="157" t="s">
        <v>201</v>
      </c>
      <c r="E34" s="157" t="s">
        <v>146</v>
      </c>
      <c r="F34" s="158">
        <v>52.4</v>
      </c>
      <c r="G34" s="158">
        <v>0</v>
      </c>
      <c r="H34" s="158">
        <v>0</v>
      </c>
      <c r="I34" s="181">
        <f>F34*G34</f>
        <v>0</v>
      </c>
      <c r="J34" s="181">
        <f>H34+I34</f>
        <v>0</v>
      </c>
      <c r="K34" s="184">
        <v>0.04593</v>
      </c>
      <c r="L34" s="185">
        <f>K34*F34</f>
        <v>2.406732</v>
      </c>
    </row>
    <row r="35" spans="1:12" s="2" customFormat="1" ht="12" customHeight="1">
      <c r="A35" s="161">
        <v>22</v>
      </c>
      <c r="B35" s="162" t="s">
        <v>166</v>
      </c>
      <c r="C35" s="162" t="s">
        <v>202</v>
      </c>
      <c r="D35" s="162" t="s">
        <v>203</v>
      </c>
      <c r="E35" s="162" t="s">
        <v>146</v>
      </c>
      <c r="F35" s="163">
        <v>52.4</v>
      </c>
      <c r="G35" s="163">
        <v>0</v>
      </c>
      <c r="H35" s="163">
        <v>0</v>
      </c>
      <c r="I35" s="182">
        <f>F35*G35</f>
        <v>0</v>
      </c>
      <c r="J35" s="182">
        <f>H35+I35</f>
        <v>0</v>
      </c>
      <c r="K35" s="188">
        <v>0.0001827</v>
      </c>
      <c r="L35" s="194">
        <f>K35*F35</f>
        <v>0.009573479999999999</v>
      </c>
    </row>
    <row r="36" spans="1:12" s="2" customFormat="1" ht="24" customHeight="1">
      <c r="A36" s="161">
        <v>23</v>
      </c>
      <c r="B36" s="162" t="s">
        <v>166</v>
      </c>
      <c r="C36" s="162" t="s">
        <v>204</v>
      </c>
      <c r="D36" s="162" t="s">
        <v>205</v>
      </c>
      <c r="E36" s="162" t="s">
        <v>138</v>
      </c>
      <c r="F36" s="163">
        <v>12.448</v>
      </c>
      <c r="G36" s="163">
        <v>0</v>
      </c>
      <c r="H36" s="163">
        <v>0</v>
      </c>
      <c r="I36" s="182">
        <f>F36*G36</f>
        <v>0</v>
      </c>
      <c r="J36" s="182">
        <f>H36+I36</f>
        <v>0</v>
      </c>
      <c r="K36" s="188">
        <v>0.0113975</v>
      </c>
      <c r="L36" s="194">
        <f>K36*F36</f>
        <v>0.14187608</v>
      </c>
    </row>
    <row r="37" spans="1:12" s="2" customFormat="1" ht="12" customHeight="1">
      <c r="A37" s="166">
        <v>24</v>
      </c>
      <c r="B37" s="167" t="s">
        <v>166</v>
      </c>
      <c r="C37" s="167" t="s">
        <v>157</v>
      </c>
      <c r="D37" s="167" t="s">
        <v>158</v>
      </c>
      <c r="E37" s="167" t="s">
        <v>125</v>
      </c>
      <c r="F37" s="168">
        <f>L33</f>
        <v>2.5581815599999995</v>
      </c>
      <c r="G37" s="168">
        <v>0</v>
      </c>
      <c r="H37" s="168">
        <v>0</v>
      </c>
      <c r="I37" s="183">
        <f>F37*G37</f>
        <v>0</v>
      </c>
      <c r="J37" s="183">
        <f>H37+I37</f>
        <v>0</v>
      </c>
      <c r="K37" s="186">
        <v>0</v>
      </c>
      <c r="L37" s="187">
        <v>0</v>
      </c>
    </row>
    <row r="38" spans="1:12" s="2" customFormat="1" ht="21" customHeight="1">
      <c r="A38" s="147"/>
      <c r="B38" s="148"/>
      <c r="C38" s="148" t="s">
        <v>208</v>
      </c>
      <c r="D38" s="148" t="s">
        <v>209</v>
      </c>
      <c r="E38" s="148"/>
      <c r="F38" s="149"/>
      <c r="G38" s="149"/>
      <c r="H38" s="149">
        <f>H39</f>
        <v>0</v>
      </c>
      <c r="I38" s="149">
        <f>I39</f>
        <v>0</v>
      </c>
      <c r="J38" s="149">
        <f>J39</f>
        <v>0</v>
      </c>
      <c r="K38" s="150"/>
      <c r="L38" s="149">
        <f>L39</f>
        <v>0</v>
      </c>
    </row>
    <row r="39" spans="1:12" s="2" customFormat="1" ht="12" customHeight="1">
      <c r="A39" s="151">
        <v>27</v>
      </c>
      <c r="B39" s="152" t="s">
        <v>208</v>
      </c>
      <c r="C39" s="152" t="s">
        <v>210</v>
      </c>
      <c r="D39" s="152" t="s">
        <v>211</v>
      </c>
      <c r="E39" s="152" t="s">
        <v>154</v>
      </c>
      <c r="F39" s="153">
        <v>2</v>
      </c>
      <c r="G39" s="153">
        <v>0</v>
      </c>
      <c r="H39" s="153">
        <v>0</v>
      </c>
      <c r="I39" s="153">
        <f>F39*G39</f>
        <v>0</v>
      </c>
      <c r="J39" s="153">
        <f>H39+I39</f>
        <v>0</v>
      </c>
      <c r="K39" s="154">
        <v>1.068E-05</v>
      </c>
      <c r="L39" s="155">
        <v>0</v>
      </c>
    </row>
    <row r="40" spans="1:12" s="2" customFormat="1" ht="21" customHeight="1">
      <c r="A40" s="147"/>
      <c r="B40" s="148"/>
      <c r="C40" s="148" t="s">
        <v>168</v>
      </c>
      <c r="D40" s="148" t="s">
        <v>169</v>
      </c>
      <c r="E40" s="148"/>
      <c r="F40" s="149"/>
      <c r="G40" s="149"/>
      <c r="H40" s="149">
        <f>H41+H42</f>
        <v>0</v>
      </c>
      <c r="I40" s="149">
        <f>I41+I42</f>
        <v>0</v>
      </c>
      <c r="J40" s="149">
        <f>J41+J42</f>
        <v>0</v>
      </c>
      <c r="K40" s="150"/>
      <c r="L40" s="149">
        <f>L41+L42</f>
        <v>0.20502399999999998</v>
      </c>
    </row>
    <row r="41" spans="1:12" s="2" customFormat="1" ht="12" customHeight="1">
      <c r="A41" s="156">
        <v>25</v>
      </c>
      <c r="B41" s="157" t="s">
        <v>168</v>
      </c>
      <c r="C41" s="157" t="s">
        <v>147</v>
      </c>
      <c r="D41" s="157" t="s">
        <v>148</v>
      </c>
      <c r="E41" s="157" t="s">
        <v>146</v>
      </c>
      <c r="F41" s="158">
        <v>688</v>
      </c>
      <c r="G41" s="158">
        <v>0</v>
      </c>
      <c r="H41" s="158">
        <v>0</v>
      </c>
      <c r="I41" s="181">
        <f>F41*G41</f>
        <v>0</v>
      </c>
      <c r="J41" s="181">
        <f>H41+I41</f>
        <v>0</v>
      </c>
      <c r="K41" s="184">
        <v>0.000128</v>
      </c>
      <c r="L41" s="185">
        <f>K41*F41</f>
        <v>0.08806399999999999</v>
      </c>
    </row>
    <row r="42" spans="1:12" s="2" customFormat="1" ht="12" customHeight="1">
      <c r="A42" s="166">
        <v>26</v>
      </c>
      <c r="B42" s="167" t="s">
        <v>168</v>
      </c>
      <c r="C42" s="167" t="s">
        <v>149</v>
      </c>
      <c r="D42" s="167" t="s">
        <v>150</v>
      </c>
      <c r="E42" s="167" t="s">
        <v>146</v>
      </c>
      <c r="F42" s="168">
        <v>688</v>
      </c>
      <c r="G42" s="168">
        <v>0</v>
      </c>
      <c r="H42" s="168">
        <v>0</v>
      </c>
      <c r="I42" s="183">
        <f>F42*G42</f>
        <v>0</v>
      </c>
      <c r="J42" s="183">
        <f>H42+I42</f>
        <v>0</v>
      </c>
      <c r="K42" s="186">
        <v>0.00017</v>
      </c>
      <c r="L42" s="187">
        <f>K42*F42</f>
        <v>0.11696000000000001</v>
      </c>
    </row>
    <row r="43" spans="1:12" s="2" customFormat="1" ht="21" customHeight="1">
      <c r="A43" s="176"/>
      <c r="B43" s="177"/>
      <c r="C43" s="177"/>
      <c r="D43" s="177" t="s">
        <v>110</v>
      </c>
      <c r="E43" s="177"/>
      <c r="F43" s="178"/>
      <c r="G43" s="178"/>
      <c r="H43" s="178">
        <f>H22+H10</f>
        <v>0</v>
      </c>
      <c r="I43" s="178">
        <f>I22+I10</f>
        <v>0</v>
      </c>
      <c r="J43" s="178">
        <f>J22+J10</f>
        <v>0</v>
      </c>
      <c r="K43" s="179"/>
      <c r="L43" s="178">
        <f>L22+L10</f>
        <v>36.638677279808</v>
      </c>
    </row>
  </sheetData>
  <sheetProtection selectLockedCells="1" selectUnlockedCells="1"/>
  <mergeCells count="1">
    <mergeCell ref="A4:B4"/>
  </mergeCells>
  <printOptions gridLines="1" headings="1"/>
  <pageMargins left="0.25" right="0.25" top="0.75" bottom="0.75" header="0.3" footer="0.3"/>
  <pageSetup fitToHeight="0" fitToWidth="1" horizontalDpi="300" verticalDpi="3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showGridLines="0" defaultGridColor="0" zoomScalePageLayoutView="0" colorId="8" workbookViewId="0" topLeftCell="A22">
      <selection activeCell="A22" sqref="A1:IV16384"/>
    </sheetView>
  </sheetViews>
  <sheetFormatPr defaultColWidth="10.66015625" defaultRowHeight="12" customHeight="1"/>
  <cols>
    <col min="1" max="1" width="3" style="1" customWidth="1"/>
    <col min="2" max="2" width="2.5" style="1" customWidth="1"/>
    <col min="3" max="3" width="3.83203125" style="1" customWidth="1"/>
    <col min="4" max="4" width="11.66015625" style="1" customWidth="1"/>
    <col min="5" max="5" width="14.83203125" style="1" customWidth="1"/>
    <col min="6" max="6" width="0.4921875" style="1" customWidth="1"/>
    <col min="7" max="7" width="3.16015625" style="1" customWidth="1"/>
    <col min="8" max="8" width="3" style="1" customWidth="1"/>
    <col min="9" max="9" width="12.33203125" style="1" customWidth="1"/>
    <col min="10" max="10" width="16.16015625" style="1" customWidth="1"/>
    <col min="11" max="11" width="0.65625" style="1" customWidth="1"/>
    <col min="12" max="12" width="3" style="1" customWidth="1"/>
    <col min="13" max="13" width="3.66015625" style="1" customWidth="1"/>
    <col min="14" max="14" width="9" style="1" customWidth="1"/>
    <col min="15" max="15" width="4.33203125" style="1" customWidth="1"/>
    <col min="16" max="16" width="15.33203125" style="1" customWidth="1"/>
    <col min="17" max="17" width="7.5" style="1" customWidth="1"/>
    <col min="18" max="18" width="14.5" style="1" customWidth="1"/>
    <col min="19" max="19" width="0.4921875" style="1" customWidth="1"/>
    <col min="20" max="16384" width="10.6601562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</row>
    <row r="2" spans="1:19" s="2" customFormat="1" ht="21" customHeight="1">
      <c r="A2" s="7"/>
      <c r="B2" s="8"/>
      <c r="C2" s="8"/>
      <c r="D2" s="8"/>
      <c r="E2" s="8"/>
      <c r="F2" s="8"/>
      <c r="G2" s="9" t="s">
        <v>0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s="2" customFormat="1" ht="12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9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1</v>
      </c>
      <c r="C5" s="16"/>
      <c r="D5" s="16"/>
      <c r="E5" s="282" t="s">
        <v>2</v>
      </c>
      <c r="F5" s="282"/>
      <c r="G5" s="282"/>
      <c r="H5" s="282"/>
      <c r="I5" s="282"/>
      <c r="J5" s="282"/>
      <c r="K5" s="282"/>
      <c r="L5" s="282"/>
      <c r="M5" s="282"/>
      <c r="N5" s="16"/>
      <c r="O5" s="16"/>
      <c r="P5" s="16" t="s">
        <v>3</v>
      </c>
      <c r="Q5" s="19"/>
      <c r="R5" s="20"/>
      <c r="S5" s="21"/>
    </row>
    <row r="6" spans="1:19" s="2" customFormat="1" ht="24" customHeight="1">
      <c r="A6" s="18"/>
      <c r="B6" s="16" t="s">
        <v>4</v>
      </c>
      <c r="C6" s="16"/>
      <c r="D6" s="16"/>
      <c r="E6" s="283" t="s">
        <v>212</v>
      </c>
      <c r="F6" s="283"/>
      <c r="G6" s="283"/>
      <c r="H6" s="283"/>
      <c r="I6" s="283"/>
      <c r="J6" s="283"/>
      <c r="K6" s="283"/>
      <c r="L6" s="283"/>
      <c r="M6" s="283"/>
      <c r="N6" s="16"/>
      <c r="O6" s="16"/>
      <c r="P6" s="16" t="s">
        <v>5</v>
      </c>
      <c r="Q6" s="22"/>
      <c r="R6" s="23"/>
      <c r="S6" s="21"/>
    </row>
    <row r="7" spans="1:19" s="2" customFormat="1" ht="24" customHeight="1">
      <c r="A7" s="18"/>
      <c r="B7" s="16"/>
      <c r="C7" s="16"/>
      <c r="D7" s="16"/>
      <c r="E7" s="284"/>
      <c r="F7" s="284"/>
      <c r="G7" s="284"/>
      <c r="H7" s="284"/>
      <c r="I7" s="284"/>
      <c r="J7" s="284"/>
      <c r="K7" s="284"/>
      <c r="L7" s="284"/>
      <c r="M7" s="284"/>
      <c r="N7" s="16"/>
      <c r="O7" s="16"/>
      <c r="P7" s="16" t="s">
        <v>6</v>
      </c>
      <c r="Q7" s="24" t="s">
        <v>7</v>
      </c>
      <c r="R7" s="25"/>
      <c r="S7" s="21"/>
    </row>
    <row r="8" spans="1:19" s="2" customFormat="1" ht="24" customHeight="1">
      <c r="A8" s="18"/>
      <c r="B8" s="285"/>
      <c r="C8" s="285"/>
      <c r="D8" s="28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8</v>
      </c>
      <c r="Q8" s="16" t="s">
        <v>9</v>
      </c>
      <c r="R8" s="16"/>
      <c r="S8" s="21"/>
    </row>
    <row r="9" spans="1:19" s="2" customFormat="1" ht="24" customHeight="1">
      <c r="A9" s="18"/>
      <c r="B9" s="16" t="s">
        <v>10</v>
      </c>
      <c r="C9" s="16"/>
      <c r="D9" s="16"/>
      <c r="E9" s="286"/>
      <c r="F9" s="286"/>
      <c r="G9" s="286"/>
      <c r="H9" s="286"/>
      <c r="I9" s="286"/>
      <c r="J9" s="286"/>
      <c r="K9" s="286"/>
      <c r="L9" s="286"/>
      <c r="M9" s="286"/>
      <c r="N9" s="16"/>
      <c r="O9" s="16"/>
      <c r="P9" s="26"/>
      <c r="Q9" s="27"/>
      <c r="R9" s="28"/>
      <c r="S9" s="21"/>
    </row>
    <row r="10" spans="1:19" s="2" customFormat="1" ht="24" customHeight="1">
      <c r="A10" s="18"/>
      <c r="B10" s="16" t="s">
        <v>12</v>
      </c>
      <c r="C10" s="16"/>
      <c r="D10" s="16"/>
      <c r="E10" s="287"/>
      <c r="F10" s="287"/>
      <c r="G10" s="287"/>
      <c r="H10" s="287"/>
      <c r="I10" s="287"/>
      <c r="J10" s="287"/>
      <c r="K10" s="287"/>
      <c r="L10" s="287"/>
      <c r="M10" s="287"/>
      <c r="N10" s="16"/>
      <c r="O10" s="16"/>
      <c r="P10" s="26"/>
      <c r="Q10" s="27"/>
      <c r="R10" s="28"/>
      <c r="S10" s="21"/>
    </row>
    <row r="11" spans="1:19" s="2" customFormat="1" ht="24" customHeight="1">
      <c r="A11" s="18"/>
      <c r="B11" s="16" t="s">
        <v>13</v>
      </c>
      <c r="C11" s="16"/>
      <c r="D11" s="16"/>
      <c r="E11" s="279"/>
      <c r="F11" s="279"/>
      <c r="G11" s="279"/>
      <c r="H11" s="279"/>
      <c r="I11" s="279"/>
      <c r="J11" s="279"/>
      <c r="K11" s="279"/>
      <c r="L11" s="279"/>
      <c r="M11" s="279"/>
      <c r="N11" s="16"/>
      <c r="O11" s="16"/>
      <c r="P11" s="26"/>
      <c r="Q11" s="27"/>
      <c r="R11" s="28"/>
      <c r="S11" s="21"/>
    </row>
    <row r="12" spans="1:19" s="2" customFormat="1" ht="18" customHeight="1">
      <c r="A12" s="18"/>
      <c r="B12" s="16"/>
      <c r="C12" s="16"/>
      <c r="D12" s="16"/>
      <c r="E12" s="29" t="s">
        <v>14</v>
      </c>
      <c r="F12" s="16"/>
      <c r="G12" s="16" t="s">
        <v>15</v>
      </c>
      <c r="H12" s="16"/>
      <c r="I12" s="16"/>
      <c r="J12" s="16"/>
      <c r="K12" s="16"/>
      <c r="L12" s="16"/>
      <c r="M12" s="16"/>
      <c r="N12" s="16"/>
      <c r="O12" s="16"/>
      <c r="P12" s="29" t="s">
        <v>16</v>
      </c>
      <c r="Q12" s="30"/>
      <c r="R12" s="16"/>
      <c r="S12" s="21"/>
    </row>
    <row r="13" spans="1:19" s="2" customFormat="1" ht="18" customHeight="1">
      <c r="A13" s="18"/>
      <c r="B13" s="16"/>
      <c r="C13" s="16"/>
      <c r="D13" s="16"/>
      <c r="E13" s="31"/>
      <c r="F13" s="16"/>
      <c r="G13" s="27"/>
      <c r="H13" s="32"/>
      <c r="I13" s="33"/>
      <c r="J13" s="16"/>
      <c r="K13" s="16"/>
      <c r="L13" s="16"/>
      <c r="M13" s="16"/>
      <c r="N13" s="16"/>
      <c r="O13" s="16"/>
      <c r="P13" s="31"/>
      <c r="Q13" s="30"/>
      <c r="R13" s="16"/>
      <c r="S13" s="21"/>
    </row>
    <row r="14" spans="1:19" s="2" customFormat="1" ht="9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6"/>
    </row>
    <row r="15" spans="1:19" s="2" customFormat="1" ht="20.25" customHeight="1">
      <c r="A15" s="37"/>
      <c r="B15" s="38"/>
      <c r="C15" s="38"/>
      <c r="D15" s="38"/>
      <c r="E15" s="39" t="s">
        <v>17</v>
      </c>
      <c r="F15" s="38"/>
      <c r="G15" s="38"/>
      <c r="H15" s="38"/>
      <c r="I15" s="38"/>
      <c r="J15" s="38"/>
      <c r="K15" s="38"/>
      <c r="L15" s="38"/>
      <c r="M15" s="38"/>
      <c r="N15" s="38"/>
      <c r="O15" s="35"/>
      <c r="P15" s="38"/>
      <c r="Q15" s="38"/>
      <c r="R15" s="38"/>
      <c r="S15" s="40"/>
    </row>
    <row r="16" spans="1:19" s="2" customFormat="1" ht="21" customHeight="1">
      <c r="A16" s="41" t="s">
        <v>18</v>
      </c>
      <c r="B16" s="42"/>
      <c r="C16" s="42"/>
      <c r="D16" s="43"/>
      <c r="E16" s="44" t="s">
        <v>19</v>
      </c>
      <c r="F16" s="43"/>
      <c r="G16" s="44" t="s">
        <v>20</v>
      </c>
      <c r="H16" s="42"/>
      <c r="I16" s="43"/>
      <c r="J16" s="44" t="s">
        <v>21</v>
      </c>
      <c r="K16" s="42"/>
      <c r="L16" s="44" t="s">
        <v>22</v>
      </c>
      <c r="M16" s="42"/>
      <c r="N16" s="42"/>
      <c r="O16" s="45"/>
      <c r="P16" s="43"/>
      <c r="Q16" s="44" t="s">
        <v>23</v>
      </c>
      <c r="R16" s="42"/>
      <c r="S16" s="46"/>
    </row>
    <row r="17" spans="1:19" s="2" customFormat="1" ht="18" customHeight="1">
      <c r="A17" s="47"/>
      <c r="B17" s="48"/>
      <c r="C17" s="48"/>
      <c r="D17" s="49">
        <v>0</v>
      </c>
      <c r="E17" s="50">
        <v>0</v>
      </c>
      <c r="F17" s="51"/>
      <c r="G17" s="52"/>
      <c r="H17" s="48"/>
      <c r="I17" s="49">
        <v>0</v>
      </c>
      <c r="J17" s="50">
        <v>0</v>
      </c>
      <c r="K17" s="53"/>
      <c r="L17" s="52"/>
      <c r="M17" s="48"/>
      <c r="N17" s="48"/>
      <c r="O17" s="54"/>
      <c r="P17" s="49">
        <v>0</v>
      </c>
      <c r="Q17" s="52"/>
      <c r="R17" s="55">
        <v>0</v>
      </c>
      <c r="S17" s="56"/>
    </row>
    <row r="18" spans="1:19" s="2" customFormat="1" ht="20.25" customHeight="1">
      <c r="A18" s="37"/>
      <c r="B18" s="38"/>
      <c r="C18" s="38"/>
      <c r="D18" s="38"/>
      <c r="E18" s="39" t="s">
        <v>24</v>
      </c>
      <c r="F18" s="38"/>
      <c r="G18" s="38"/>
      <c r="H18" s="38"/>
      <c r="I18" s="38"/>
      <c r="J18" s="57" t="s">
        <v>25</v>
      </c>
      <c r="K18" s="38"/>
      <c r="L18" s="38"/>
      <c r="M18" s="38"/>
      <c r="N18" s="38"/>
      <c r="O18" s="35"/>
      <c r="P18" s="38"/>
      <c r="Q18" s="38"/>
      <c r="R18" s="38"/>
      <c r="S18" s="40"/>
    </row>
    <row r="19" spans="1:19" s="2" customFormat="1" ht="18" customHeight="1">
      <c r="A19" s="58" t="s">
        <v>26</v>
      </c>
      <c r="B19" s="59"/>
      <c r="C19" s="60" t="s">
        <v>27</v>
      </c>
      <c r="D19" s="61"/>
      <c r="E19" s="61"/>
      <c r="F19" s="62"/>
      <c r="G19" s="58" t="s">
        <v>28</v>
      </c>
      <c r="H19" s="63"/>
      <c r="I19" s="60" t="s">
        <v>29</v>
      </c>
      <c r="J19" s="61"/>
      <c r="K19" s="61"/>
      <c r="L19" s="58" t="s">
        <v>30</v>
      </c>
      <c r="M19" s="63"/>
      <c r="N19" s="60" t="s">
        <v>31</v>
      </c>
      <c r="O19" s="64"/>
      <c r="P19" s="61"/>
      <c r="Q19" s="61"/>
      <c r="R19" s="61"/>
      <c r="S19" s="62"/>
    </row>
    <row r="20" spans="1:19" s="2" customFormat="1" ht="18" customHeight="1">
      <c r="A20" s="65" t="s">
        <v>32</v>
      </c>
      <c r="B20" s="66" t="s">
        <v>33</v>
      </c>
      <c r="C20" s="67"/>
      <c r="D20" s="68" t="s">
        <v>34</v>
      </c>
      <c r="E20" s="69">
        <f>'Rekapitulácia Prístrešok s lavi'!C10</f>
        <v>0</v>
      </c>
      <c r="F20" s="70"/>
      <c r="G20" s="65" t="s">
        <v>35</v>
      </c>
      <c r="H20" s="71" t="s">
        <v>36</v>
      </c>
      <c r="I20" s="72"/>
      <c r="J20" s="73">
        <v>0</v>
      </c>
      <c r="K20" s="74"/>
      <c r="L20" s="65" t="s">
        <v>37</v>
      </c>
      <c r="M20" s="75" t="s">
        <v>38</v>
      </c>
      <c r="N20" s="76"/>
      <c r="O20" s="45"/>
      <c r="P20" s="76"/>
      <c r="Q20" s="77">
        <v>0</v>
      </c>
      <c r="R20" s="69">
        <v>0</v>
      </c>
      <c r="S20" s="70"/>
    </row>
    <row r="21" spans="1:19" s="2" customFormat="1" ht="18" customHeight="1">
      <c r="A21" s="65" t="s">
        <v>39</v>
      </c>
      <c r="B21" s="78"/>
      <c r="C21" s="79"/>
      <c r="D21" s="68" t="s">
        <v>40</v>
      </c>
      <c r="E21" s="69">
        <f>'Rekapitulácia Prístrešok s lavi'!D10</f>
        <v>0</v>
      </c>
      <c r="F21" s="70"/>
      <c r="G21" s="65" t="s">
        <v>41</v>
      </c>
      <c r="H21" s="16" t="s">
        <v>42</v>
      </c>
      <c r="I21" s="72"/>
      <c r="J21" s="73">
        <v>0</v>
      </c>
      <c r="K21" s="74"/>
      <c r="L21" s="65" t="s">
        <v>43</v>
      </c>
      <c r="M21" s="75" t="s">
        <v>44</v>
      </c>
      <c r="N21" s="76"/>
      <c r="O21" s="45"/>
      <c r="P21" s="76"/>
      <c r="Q21" s="77">
        <v>0</v>
      </c>
      <c r="R21" s="69">
        <v>0</v>
      </c>
      <c r="S21" s="70"/>
    </row>
    <row r="22" spans="1:19" s="2" customFormat="1" ht="18" customHeight="1">
      <c r="A22" s="65" t="s">
        <v>45</v>
      </c>
      <c r="B22" s="66" t="s">
        <v>46</v>
      </c>
      <c r="C22" s="67"/>
      <c r="D22" s="68" t="s">
        <v>34</v>
      </c>
      <c r="E22" s="69">
        <f>'Rekapitulácia Prístrešok s lavi'!C16</f>
        <v>0</v>
      </c>
      <c r="F22" s="70"/>
      <c r="G22" s="65" t="s">
        <v>47</v>
      </c>
      <c r="H22" s="71" t="s">
        <v>48</v>
      </c>
      <c r="I22" s="72"/>
      <c r="J22" s="73">
        <v>0</v>
      </c>
      <c r="K22" s="74"/>
      <c r="L22" s="65" t="s">
        <v>49</v>
      </c>
      <c r="M22" s="75" t="s">
        <v>50</v>
      </c>
      <c r="N22" s="76"/>
      <c r="O22" s="45"/>
      <c r="P22" s="76"/>
      <c r="Q22" s="77">
        <v>0</v>
      </c>
      <c r="R22" s="69">
        <v>0</v>
      </c>
      <c r="S22" s="70"/>
    </row>
    <row r="23" spans="1:19" s="2" customFormat="1" ht="18" customHeight="1">
      <c r="A23" s="65" t="s">
        <v>51</v>
      </c>
      <c r="B23" s="78"/>
      <c r="C23" s="79"/>
      <c r="D23" s="68" t="s">
        <v>40</v>
      </c>
      <c r="E23" s="69">
        <f>'Rekapitulácia Prístrešok s lavi'!D16</f>
        <v>0</v>
      </c>
      <c r="F23" s="70"/>
      <c r="G23" s="65" t="s">
        <v>52</v>
      </c>
      <c r="H23" s="71"/>
      <c r="I23" s="72"/>
      <c r="J23" s="73">
        <v>0</v>
      </c>
      <c r="K23" s="74"/>
      <c r="L23" s="65" t="s">
        <v>53</v>
      </c>
      <c r="M23" s="75" t="s">
        <v>54</v>
      </c>
      <c r="N23" s="76"/>
      <c r="O23" s="45"/>
      <c r="P23" s="76"/>
      <c r="Q23" s="77">
        <v>0</v>
      </c>
      <c r="R23" s="69">
        <v>0</v>
      </c>
      <c r="S23" s="70"/>
    </row>
    <row r="24" spans="1:19" s="2" customFormat="1" ht="18" customHeight="1">
      <c r="A24" s="65" t="s">
        <v>55</v>
      </c>
      <c r="B24" s="66" t="s">
        <v>56</v>
      </c>
      <c r="C24" s="67"/>
      <c r="D24" s="68" t="s">
        <v>34</v>
      </c>
      <c r="E24" s="69">
        <v>0</v>
      </c>
      <c r="F24" s="70"/>
      <c r="G24" s="80"/>
      <c r="H24" s="76"/>
      <c r="I24" s="72"/>
      <c r="J24" s="73"/>
      <c r="K24" s="74"/>
      <c r="L24" s="65" t="s">
        <v>57</v>
      </c>
      <c r="M24" s="75" t="s">
        <v>58</v>
      </c>
      <c r="N24" s="76"/>
      <c r="O24" s="45"/>
      <c r="P24" s="76"/>
      <c r="Q24" s="77">
        <v>0</v>
      </c>
      <c r="R24" s="69">
        <v>0</v>
      </c>
      <c r="S24" s="70"/>
    </row>
    <row r="25" spans="1:19" s="2" customFormat="1" ht="18" customHeight="1">
      <c r="A25" s="65" t="s">
        <v>59</v>
      </c>
      <c r="B25" s="78"/>
      <c r="C25" s="79"/>
      <c r="D25" s="68" t="s">
        <v>40</v>
      </c>
      <c r="E25" s="69">
        <v>0</v>
      </c>
      <c r="F25" s="70"/>
      <c r="G25" s="80"/>
      <c r="H25" s="76"/>
      <c r="I25" s="72"/>
      <c r="J25" s="73"/>
      <c r="K25" s="74"/>
      <c r="L25" s="65" t="s">
        <v>60</v>
      </c>
      <c r="M25" s="71" t="s">
        <v>61</v>
      </c>
      <c r="N25" s="76"/>
      <c r="O25" s="45"/>
      <c r="P25" s="76"/>
      <c r="Q25" s="72"/>
      <c r="R25" s="69">
        <v>0</v>
      </c>
      <c r="S25" s="70"/>
    </row>
    <row r="26" spans="1:19" s="2" customFormat="1" ht="18" customHeight="1">
      <c r="A26" s="65" t="s">
        <v>62</v>
      </c>
      <c r="B26" s="280" t="s">
        <v>63</v>
      </c>
      <c r="C26" s="280"/>
      <c r="D26" s="280"/>
      <c r="E26" s="81">
        <f>E23+E22+E21</f>
        <v>0</v>
      </c>
      <c r="F26" s="40"/>
      <c r="G26" s="65" t="s">
        <v>64</v>
      </c>
      <c r="H26" s="82" t="s">
        <v>65</v>
      </c>
      <c r="I26" s="72"/>
      <c r="J26" s="83"/>
      <c r="K26" s="84"/>
      <c r="L26" s="65" t="s">
        <v>66</v>
      </c>
      <c r="M26" s="82" t="s">
        <v>67</v>
      </c>
      <c r="N26" s="76"/>
      <c r="O26" s="45"/>
      <c r="P26" s="76"/>
      <c r="Q26" s="72"/>
      <c r="R26" s="81">
        <v>0</v>
      </c>
      <c r="S26" s="40"/>
    </row>
    <row r="27" spans="1:19" s="2" customFormat="1" ht="18" customHeight="1">
      <c r="A27" s="85" t="s">
        <v>68</v>
      </c>
      <c r="B27" s="86" t="s">
        <v>69</v>
      </c>
      <c r="C27" s="87"/>
      <c r="D27" s="88"/>
      <c r="E27" s="89">
        <v>0</v>
      </c>
      <c r="F27" s="36"/>
      <c r="G27" s="85" t="s">
        <v>70</v>
      </c>
      <c r="H27" s="86" t="s">
        <v>71</v>
      </c>
      <c r="I27" s="88"/>
      <c r="J27" s="90">
        <v>0</v>
      </c>
      <c r="K27" s="91"/>
      <c r="L27" s="85" t="s">
        <v>72</v>
      </c>
      <c r="M27" s="86" t="s">
        <v>73</v>
      </c>
      <c r="N27" s="87"/>
      <c r="O27" s="35"/>
      <c r="P27" s="87"/>
      <c r="Q27" s="88"/>
      <c r="R27" s="89">
        <v>0</v>
      </c>
      <c r="S27" s="36"/>
    </row>
    <row r="28" spans="1:19" s="2" customFormat="1" ht="18" customHeight="1">
      <c r="A28" s="92" t="s">
        <v>12</v>
      </c>
      <c r="B28" s="15"/>
      <c r="C28" s="15"/>
      <c r="D28" s="15"/>
      <c r="E28" s="15"/>
      <c r="F28" s="93"/>
      <c r="G28" s="94"/>
      <c r="H28" s="15"/>
      <c r="I28" s="15"/>
      <c r="J28" s="15"/>
      <c r="K28" s="15"/>
      <c r="L28" s="58" t="s">
        <v>74</v>
      </c>
      <c r="M28" s="43"/>
      <c r="N28" s="60" t="s">
        <v>75</v>
      </c>
      <c r="O28" s="64"/>
      <c r="P28" s="42"/>
      <c r="Q28" s="42"/>
      <c r="R28" s="42"/>
      <c r="S28" s="46"/>
    </row>
    <row r="29" spans="1:19" s="2" customFormat="1" ht="18" customHeight="1">
      <c r="A29" s="18"/>
      <c r="B29" s="16"/>
      <c r="C29" s="16"/>
      <c r="D29" s="16"/>
      <c r="E29" s="16"/>
      <c r="F29" s="95"/>
      <c r="G29" s="96"/>
      <c r="H29" s="16"/>
      <c r="I29" s="16"/>
      <c r="J29" s="16"/>
      <c r="K29" s="16"/>
      <c r="L29" s="65" t="s">
        <v>76</v>
      </c>
      <c r="M29" s="71" t="s">
        <v>77</v>
      </c>
      <c r="N29" s="76"/>
      <c r="O29" s="45"/>
      <c r="P29" s="76"/>
      <c r="Q29" s="72"/>
      <c r="R29" s="81">
        <f>E26</f>
        <v>0</v>
      </c>
      <c r="S29" s="40"/>
    </row>
    <row r="30" spans="1:19" s="2" customFormat="1" ht="18" customHeight="1">
      <c r="A30" s="97" t="s">
        <v>78</v>
      </c>
      <c r="B30" s="45"/>
      <c r="C30" s="45"/>
      <c r="D30" s="45"/>
      <c r="E30" s="45"/>
      <c r="F30" s="79"/>
      <c r="G30" s="98" t="s">
        <v>79</v>
      </c>
      <c r="H30" s="45"/>
      <c r="I30" s="45"/>
      <c r="J30" s="45"/>
      <c r="K30" s="45"/>
      <c r="L30" s="65" t="s">
        <v>80</v>
      </c>
      <c r="M30" s="75" t="s">
        <v>81</v>
      </c>
      <c r="N30" s="99">
        <v>20</v>
      </c>
      <c r="O30" s="100" t="s">
        <v>82</v>
      </c>
      <c r="P30" s="101">
        <f>E26</f>
        <v>0</v>
      </c>
      <c r="Q30" s="72"/>
      <c r="R30" s="102">
        <f>R29*0.2</f>
        <v>0</v>
      </c>
      <c r="S30" s="103"/>
    </row>
    <row r="31" spans="1:19" s="2" customFormat="1" ht="12.75" customHeight="1" hidden="1">
      <c r="A31" s="104"/>
      <c r="B31" s="105"/>
      <c r="C31" s="105"/>
      <c r="D31" s="105"/>
      <c r="E31" s="105"/>
      <c r="F31" s="67"/>
      <c r="G31" s="106"/>
      <c r="H31" s="105"/>
      <c r="I31" s="105"/>
      <c r="J31" s="105"/>
      <c r="K31" s="105"/>
      <c r="L31" s="107"/>
      <c r="M31" s="108"/>
      <c r="N31" s="109"/>
      <c r="O31" s="110"/>
      <c r="P31" s="111"/>
      <c r="Q31" s="109"/>
      <c r="R31" s="112"/>
      <c r="S31" s="70"/>
    </row>
    <row r="32" spans="1:19" s="2" customFormat="1" ht="35.25" customHeight="1">
      <c r="A32" s="113" t="s">
        <v>10</v>
      </c>
      <c r="B32" s="114"/>
      <c r="C32" s="114"/>
      <c r="D32" s="114"/>
      <c r="E32" s="16"/>
      <c r="F32" s="95"/>
      <c r="G32" s="96"/>
      <c r="H32" s="16"/>
      <c r="I32" s="16"/>
      <c r="J32" s="16"/>
      <c r="K32" s="16"/>
      <c r="L32" s="85" t="s">
        <v>83</v>
      </c>
      <c r="M32" s="281" t="s">
        <v>84</v>
      </c>
      <c r="N32" s="281"/>
      <c r="O32" s="281"/>
      <c r="P32" s="281"/>
      <c r="Q32" s="88"/>
      <c r="R32" s="180">
        <f>R29+R30</f>
        <v>0</v>
      </c>
      <c r="S32" s="28"/>
    </row>
    <row r="33" spans="1:19" s="2" customFormat="1" ht="33" customHeight="1">
      <c r="A33" s="97" t="s">
        <v>78</v>
      </c>
      <c r="B33" s="45"/>
      <c r="C33" s="45"/>
      <c r="D33" s="45"/>
      <c r="E33" s="45"/>
      <c r="F33" s="79"/>
      <c r="G33" s="98" t="s">
        <v>79</v>
      </c>
      <c r="H33" s="45"/>
      <c r="I33" s="45"/>
      <c r="J33" s="45"/>
      <c r="K33" s="45"/>
      <c r="L33" s="58" t="s">
        <v>85</v>
      </c>
      <c r="M33" s="43"/>
      <c r="N33" s="60" t="s">
        <v>86</v>
      </c>
      <c r="O33" s="64"/>
      <c r="P33" s="42"/>
      <c r="Q33" s="42"/>
      <c r="R33" s="116"/>
      <c r="S33" s="46"/>
    </row>
    <row r="34" spans="1:19" s="2" customFormat="1" ht="20.25" customHeight="1">
      <c r="A34" s="117" t="s">
        <v>13</v>
      </c>
      <c r="B34" s="105"/>
      <c r="C34" s="105"/>
      <c r="D34" s="105"/>
      <c r="E34" s="105"/>
      <c r="F34" s="67"/>
      <c r="G34" s="118"/>
      <c r="H34" s="105"/>
      <c r="I34" s="105"/>
      <c r="J34" s="105"/>
      <c r="K34" s="105"/>
      <c r="L34" s="65" t="s">
        <v>87</v>
      </c>
      <c r="M34" s="71" t="s">
        <v>88</v>
      </c>
      <c r="N34" s="76"/>
      <c r="O34" s="45"/>
      <c r="P34" s="76"/>
      <c r="Q34" s="72"/>
      <c r="R34" s="69">
        <v>0</v>
      </c>
      <c r="S34" s="70"/>
    </row>
    <row r="35" spans="1:19" s="2" customFormat="1" ht="18" customHeight="1">
      <c r="A35" s="18"/>
      <c r="B35" s="16"/>
      <c r="C35" s="16"/>
      <c r="D35" s="16"/>
      <c r="E35" s="16"/>
      <c r="F35" s="95"/>
      <c r="G35" s="119"/>
      <c r="H35" s="16"/>
      <c r="I35" s="16"/>
      <c r="J35" s="16"/>
      <c r="K35" s="16"/>
      <c r="L35" s="65" t="s">
        <v>89</v>
      </c>
      <c r="M35" s="71" t="s">
        <v>90</v>
      </c>
      <c r="N35" s="76"/>
      <c r="O35" s="45"/>
      <c r="P35" s="76"/>
      <c r="Q35" s="72"/>
      <c r="R35" s="69">
        <v>0</v>
      </c>
      <c r="S35" s="70"/>
    </row>
    <row r="36" spans="1:19" s="2" customFormat="1" ht="18" customHeight="1">
      <c r="A36" s="120" t="s">
        <v>78</v>
      </c>
      <c r="B36" s="35"/>
      <c r="C36" s="35"/>
      <c r="D36" s="35"/>
      <c r="E36" s="35"/>
      <c r="F36" s="121"/>
      <c r="G36" s="122" t="s">
        <v>79</v>
      </c>
      <c r="H36" s="35"/>
      <c r="I36" s="35"/>
      <c r="J36" s="35"/>
      <c r="K36" s="35"/>
      <c r="L36" s="85" t="s">
        <v>91</v>
      </c>
      <c r="M36" s="86" t="s">
        <v>92</v>
      </c>
      <c r="N36" s="87"/>
      <c r="O36" s="45"/>
      <c r="P36" s="87"/>
      <c r="Q36" s="88"/>
      <c r="R36" s="50">
        <v>0</v>
      </c>
      <c r="S36" s="123"/>
    </row>
  </sheetData>
  <sheetProtection selectLockedCells="1" selectUnlockedCells="1"/>
  <mergeCells count="9">
    <mergeCell ref="E11:M11"/>
    <mergeCell ref="B26:D26"/>
    <mergeCell ref="M32:P32"/>
    <mergeCell ref="E5:M5"/>
    <mergeCell ref="E6:M6"/>
    <mergeCell ref="E7:M7"/>
    <mergeCell ref="B8:D8"/>
    <mergeCell ref="E9:M9"/>
    <mergeCell ref="E10:M10"/>
  </mergeCells>
  <printOptions gridLines="1" headings="1"/>
  <pageMargins left="0.25" right="0.25" top="0.75" bottom="0.75" header="0.3" footer="0.3"/>
  <pageSetup fitToHeight="0" fitToWidth="1" horizontalDpi="300" verticalDpi="3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1"/>
  <sheetViews>
    <sheetView showGridLines="0" defaultGridColor="0" zoomScalePageLayoutView="0" colorId="8" workbookViewId="0" topLeftCell="A1">
      <selection activeCell="C5" sqref="C5"/>
    </sheetView>
  </sheetViews>
  <sheetFormatPr defaultColWidth="10.66015625" defaultRowHeight="12" customHeight="1"/>
  <cols>
    <col min="1" max="1" width="15.5" style="1" customWidth="1"/>
    <col min="2" max="2" width="72.33203125" style="1" customWidth="1"/>
    <col min="3" max="3" width="16" style="1" customWidth="1"/>
    <col min="4" max="4" width="15.16015625" style="1" customWidth="1"/>
    <col min="5" max="5" width="16.66015625" style="1" customWidth="1"/>
    <col min="6" max="6" width="13.83203125" style="1" customWidth="1"/>
    <col min="7" max="7" width="0" style="1" hidden="1" customWidth="1"/>
    <col min="8" max="16384" width="10.66015625" style="1" customWidth="1"/>
  </cols>
  <sheetData>
    <row r="1" spans="1:7" s="2" customFormat="1" ht="17.25" customHeight="1">
      <c r="A1" s="195" t="s">
        <v>94</v>
      </c>
      <c r="B1" s="190"/>
      <c r="C1" s="190"/>
      <c r="D1" s="190"/>
      <c r="E1" s="190"/>
      <c r="F1" s="190"/>
      <c r="G1" s="190"/>
    </row>
    <row r="2" spans="1:7" s="2" customFormat="1" ht="12" customHeight="1">
      <c r="A2" s="191" t="s">
        <v>95</v>
      </c>
      <c r="B2" s="192"/>
      <c r="C2" s="192"/>
      <c r="D2" s="190"/>
      <c r="E2" s="190"/>
      <c r="F2" s="190"/>
      <c r="G2" s="190"/>
    </row>
    <row r="3" spans="1:7" s="2" customFormat="1" ht="12" customHeight="1">
      <c r="A3" s="191" t="s">
        <v>213</v>
      </c>
      <c r="B3" s="192"/>
      <c r="C3" s="192" t="s">
        <v>97</v>
      </c>
      <c r="D3" s="190"/>
      <c r="E3" s="190"/>
      <c r="F3" s="190"/>
      <c r="G3" s="190"/>
    </row>
    <row r="4" spans="1:7" s="2" customFormat="1" ht="12" customHeight="1">
      <c r="A4" s="191"/>
      <c r="B4" s="191"/>
      <c r="C4" s="192" t="s">
        <v>98</v>
      </c>
      <c r="D4" s="190"/>
      <c r="E4" s="190"/>
      <c r="F4" s="190"/>
      <c r="G4" s="190"/>
    </row>
    <row r="5" spans="1:7" s="2" customFormat="1" ht="12" customHeight="1">
      <c r="A5" s="192" t="s">
        <v>99</v>
      </c>
      <c r="B5" s="192"/>
      <c r="C5" s="192" t="s">
        <v>269</v>
      </c>
      <c r="D5" s="190"/>
      <c r="E5" s="190"/>
      <c r="F5" s="190"/>
      <c r="G5" s="190"/>
    </row>
    <row r="6" spans="1:7" s="2" customFormat="1" ht="6" customHeight="1">
      <c r="A6" s="190"/>
      <c r="B6" s="190"/>
      <c r="C6" s="190"/>
      <c r="D6" s="190"/>
      <c r="E6" s="190"/>
      <c r="F6" s="190"/>
      <c r="G6" s="190"/>
    </row>
    <row r="7" spans="1:7" s="2" customFormat="1" ht="23.25" customHeight="1">
      <c r="A7" s="196" t="s">
        <v>100</v>
      </c>
      <c r="B7" s="196" t="s">
        <v>101</v>
      </c>
      <c r="C7" s="196" t="s">
        <v>102</v>
      </c>
      <c r="D7" s="196" t="s">
        <v>40</v>
      </c>
      <c r="E7" s="196" t="s">
        <v>103</v>
      </c>
      <c r="F7" s="196" t="s">
        <v>104</v>
      </c>
      <c r="G7" s="196" t="s">
        <v>105</v>
      </c>
    </row>
    <row r="8" spans="1:7" s="2" customFormat="1" ht="12" customHeight="1">
      <c r="A8" s="196" t="s">
        <v>32</v>
      </c>
      <c r="B8" s="196" t="s">
        <v>39</v>
      </c>
      <c r="C8" s="196" t="s">
        <v>45</v>
      </c>
      <c r="D8" s="196" t="s">
        <v>51</v>
      </c>
      <c r="E8" s="196" t="s">
        <v>55</v>
      </c>
      <c r="F8" s="196" t="s">
        <v>59</v>
      </c>
      <c r="G8" s="196" t="s">
        <v>62</v>
      </c>
    </row>
    <row r="9" spans="1:7" s="2" customFormat="1" ht="3" customHeight="1">
      <c r="A9" s="132"/>
      <c r="B9" s="132"/>
      <c r="C9" s="132"/>
      <c r="D9" s="132"/>
      <c r="E9" s="132"/>
      <c r="F9" s="132"/>
      <c r="G9" s="132"/>
    </row>
    <row r="10" spans="1:7" s="2" customFormat="1" ht="15" customHeight="1">
      <c r="A10" s="133" t="s">
        <v>32</v>
      </c>
      <c r="B10" s="134" t="s">
        <v>33</v>
      </c>
      <c r="C10" s="135">
        <f>C11+C12+C13+C14+C15</f>
        <v>0</v>
      </c>
      <c r="D10" s="135">
        <f>D11+D12+D13+D14+D15</f>
        <v>0</v>
      </c>
      <c r="E10" s="135">
        <f>E11+E12+E13+E14+E15</f>
        <v>0</v>
      </c>
      <c r="F10" s="135">
        <f>F11+F12+F13+F14+F15</f>
        <v>19.928820630016</v>
      </c>
      <c r="G10" s="135">
        <f>G11+G12+G13+G14+G15</f>
        <v>0</v>
      </c>
    </row>
    <row r="11" spans="1:7" s="2" customFormat="1" ht="15" customHeight="1">
      <c r="A11" s="136" t="s">
        <v>32</v>
      </c>
      <c r="B11" s="137" t="s">
        <v>161</v>
      </c>
      <c r="C11" s="138">
        <v>0</v>
      </c>
      <c r="D11" s="138">
        <f>' Prístrešok s lavicami pre 40 o'!I11</f>
        <v>0</v>
      </c>
      <c r="E11" s="138">
        <f>C11+D11</f>
        <v>0</v>
      </c>
      <c r="F11" s="138">
        <f>' Prístrešok s lavicami pre 40 o'!L11</f>
        <v>0</v>
      </c>
      <c r="G11" s="138">
        <v>0</v>
      </c>
    </row>
    <row r="12" spans="1:7" s="2" customFormat="1" ht="15" customHeight="1">
      <c r="A12" s="136" t="s">
        <v>39</v>
      </c>
      <c r="B12" s="137" t="s">
        <v>162</v>
      </c>
      <c r="C12" s="138">
        <v>0</v>
      </c>
      <c r="D12" s="138">
        <f>' Prístrešok s lavicami pre 40 o'!I15</f>
        <v>0</v>
      </c>
      <c r="E12" s="138">
        <f>C12+D12</f>
        <v>0</v>
      </c>
      <c r="F12" s="138">
        <f>' Prístrešok s lavicami pre 40 o'!L15</f>
        <v>6.156336278015999</v>
      </c>
      <c r="G12" s="138">
        <v>0</v>
      </c>
    </row>
    <row r="13" spans="1:7" s="2" customFormat="1" ht="15" customHeight="1">
      <c r="A13" s="136" t="s">
        <v>55</v>
      </c>
      <c r="B13" s="137" t="s">
        <v>214</v>
      </c>
      <c r="C13" s="138">
        <v>0</v>
      </c>
      <c r="D13" s="138">
        <f>' Prístrešok s lavicami pre 40 o'!I18</f>
        <v>0</v>
      </c>
      <c r="E13" s="138">
        <f>C13+D13</f>
        <v>0</v>
      </c>
      <c r="F13" s="138">
        <f>' Prístrešok s lavicami pre 40 o'!L18</f>
        <v>13.471744000000001</v>
      </c>
      <c r="G13" s="138">
        <v>0</v>
      </c>
    </row>
    <row r="14" spans="1:7" s="2" customFormat="1" ht="15" customHeight="1">
      <c r="A14" s="136" t="s">
        <v>59</v>
      </c>
      <c r="B14" s="137" t="s">
        <v>163</v>
      </c>
      <c r="C14" s="138">
        <v>0</v>
      </c>
      <c r="D14" s="138">
        <f>' Prístrešok s lavicami pre 40 o'!I20</f>
        <v>0</v>
      </c>
      <c r="E14" s="138">
        <f>C14+D14</f>
        <v>0</v>
      </c>
      <c r="F14" s="138">
        <f>' Prístrešok s lavicami pre 40 o'!L20</f>
        <v>0.300740352</v>
      </c>
      <c r="G14" s="138">
        <v>0</v>
      </c>
    </row>
    <row r="15" spans="1:7" s="2" customFormat="1" ht="15" customHeight="1">
      <c r="A15" s="136" t="s">
        <v>106</v>
      </c>
      <c r="B15" s="137" t="s">
        <v>107</v>
      </c>
      <c r="C15" s="138">
        <v>0</v>
      </c>
      <c r="D15" s="138">
        <f>' Prístrešok s lavicami pre 40 o'!I22</f>
        <v>0</v>
      </c>
      <c r="E15" s="138">
        <f>C15+D15</f>
        <v>0</v>
      </c>
      <c r="F15" s="138">
        <v>0</v>
      </c>
      <c r="G15" s="138">
        <v>0</v>
      </c>
    </row>
    <row r="16" spans="1:7" s="2" customFormat="1" ht="15" customHeight="1">
      <c r="A16" s="133" t="s">
        <v>108</v>
      </c>
      <c r="B16" s="134" t="s">
        <v>46</v>
      </c>
      <c r="C16" s="135">
        <f>C17+C18+C19+C20</f>
        <v>0</v>
      </c>
      <c r="D16" s="135">
        <f>D17+D18+D19+D20</f>
        <v>0</v>
      </c>
      <c r="E16" s="135">
        <f>E17+E18+E19+E20</f>
        <v>0</v>
      </c>
      <c r="F16" s="135">
        <f>F17+F18+F19+F20</f>
        <v>11.6497033106</v>
      </c>
      <c r="G16" s="135">
        <v>0</v>
      </c>
    </row>
    <row r="17" spans="1:7" s="2" customFormat="1" ht="15" customHeight="1">
      <c r="A17" s="136" t="s">
        <v>108</v>
      </c>
      <c r="B17" s="137" t="s">
        <v>109</v>
      </c>
      <c r="C17" s="138">
        <f>' Prístrešok s lavicami pre 40 o'!H25</f>
        <v>0</v>
      </c>
      <c r="D17" s="138">
        <f>' Prístrešok s lavicami pre 40 o'!I25</f>
        <v>0</v>
      </c>
      <c r="E17" s="138">
        <f>C17+D17</f>
        <v>0</v>
      </c>
      <c r="F17" s="138">
        <f>' Prístrešok s lavicami pre 40 o'!L25</f>
        <v>4.467612593</v>
      </c>
      <c r="G17" s="138">
        <v>0</v>
      </c>
    </row>
    <row r="18" spans="1:7" s="2" customFormat="1" ht="15" customHeight="1">
      <c r="A18" s="136" t="s">
        <v>164</v>
      </c>
      <c r="B18" s="137" t="s">
        <v>165</v>
      </c>
      <c r="C18" s="138">
        <v>0</v>
      </c>
      <c r="D18" s="138">
        <f>' Prístrešok s lavicami pre 40 o'!I34</f>
        <v>0</v>
      </c>
      <c r="E18" s="138">
        <f>C18+D18</f>
        <v>0</v>
      </c>
      <c r="F18" s="138">
        <f>' Prístrešok s lavicami pre 40 o'!L34</f>
        <v>0.1502341224</v>
      </c>
      <c r="G18" s="138">
        <v>0</v>
      </c>
    </row>
    <row r="19" spans="1:7" s="2" customFormat="1" ht="15" customHeight="1">
      <c r="A19" s="136" t="s">
        <v>166</v>
      </c>
      <c r="B19" s="137" t="s">
        <v>167</v>
      </c>
      <c r="C19" s="138">
        <v>0</v>
      </c>
      <c r="D19" s="138">
        <f>' Prístrešok s lavicami pre 40 o'!I39</f>
        <v>0</v>
      </c>
      <c r="E19" s="138">
        <f>C19+D19</f>
        <v>0</v>
      </c>
      <c r="F19" s="138">
        <f>' Prístrešok s lavicami pre 40 o'!L39</f>
        <v>6.993116595199999</v>
      </c>
      <c r="G19" s="138">
        <v>0</v>
      </c>
    </row>
    <row r="20" spans="1:7" s="2" customFormat="1" ht="15" customHeight="1">
      <c r="A20" s="136" t="s">
        <v>168</v>
      </c>
      <c r="B20" s="137" t="s">
        <v>169</v>
      </c>
      <c r="C20" s="138">
        <v>0</v>
      </c>
      <c r="D20" s="138">
        <f>' Prístrešok s lavicami pre 40 o'!I44</f>
        <v>0</v>
      </c>
      <c r="E20" s="138">
        <f>C20+D20</f>
        <v>0</v>
      </c>
      <c r="F20" s="138">
        <f>' Prístrešok s lavicami pre 40 o'!L44</f>
        <v>0.03874</v>
      </c>
      <c r="G20" s="138">
        <v>0</v>
      </c>
    </row>
    <row r="21" spans="1:7" s="2" customFormat="1" ht="21" customHeight="1">
      <c r="A21" s="139"/>
      <c r="B21" s="140" t="s">
        <v>110</v>
      </c>
      <c r="C21" s="141">
        <f>C10+C16</f>
        <v>0</v>
      </c>
      <c r="D21" s="141">
        <f>D10+D16</f>
        <v>0</v>
      </c>
      <c r="E21" s="141">
        <f>E10+E16</f>
        <v>0</v>
      </c>
      <c r="F21" s="141">
        <f>F10+F16</f>
        <v>31.578523940615998</v>
      </c>
      <c r="G21" s="141">
        <v>0</v>
      </c>
    </row>
  </sheetData>
  <sheetProtection selectLockedCells="1" selectUnlockedCells="1"/>
  <printOptions gridLines="1" headings="1"/>
  <pageMargins left="0.7479166666666667" right="0.7479166666666667" top="0.9840277777777777" bottom="0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showGridLines="0" defaultGridColor="0" zoomScalePageLayoutView="0" colorId="8" workbookViewId="0" topLeftCell="A31">
      <selection activeCell="P57" sqref="P57"/>
    </sheetView>
  </sheetViews>
  <sheetFormatPr defaultColWidth="10.66015625" defaultRowHeight="12" customHeight="1"/>
  <cols>
    <col min="1" max="1" width="7" style="1" customWidth="1"/>
    <col min="2" max="2" width="8.16015625" style="1" customWidth="1"/>
    <col min="3" max="3" width="15.66015625" style="1" customWidth="1"/>
    <col min="4" max="4" width="60.33203125" style="1" customWidth="1"/>
    <col min="5" max="5" width="5.16015625" style="1" customWidth="1"/>
    <col min="6" max="7" width="9.83203125" style="1" customWidth="1"/>
    <col min="8" max="8" width="14.5" style="1" customWidth="1"/>
    <col min="9" max="9" width="13" style="1" customWidth="1"/>
    <col min="10" max="10" width="14.5" style="1" customWidth="1"/>
    <col min="11" max="11" width="9.83203125" style="1" customWidth="1"/>
    <col min="12" max="12" width="13" style="1" customWidth="1"/>
    <col min="13" max="16384" width="10.66015625" style="1" customWidth="1"/>
  </cols>
  <sheetData>
    <row r="1" spans="1:12" s="2" customFormat="1" ht="20.25" customHeight="1">
      <c r="A1" s="127" t="s">
        <v>111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s="2" customFormat="1" ht="12" customHeight="1">
      <c r="A2" s="129" t="s">
        <v>95</v>
      </c>
      <c r="B2" s="130"/>
      <c r="C2" s="130"/>
      <c r="D2" s="130"/>
      <c r="E2" s="130"/>
      <c r="F2" s="130"/>
      <c r="G2" s="128"/>
      <c r="H2" s="128"/>
      <c r="I2" s="128"/>
      <c r="J2" s="128"/>
      <c r="K2" s="128"/>
      <c r="L2" s="128"/>
    </row>
    <row r="3" spans="1:12" s="2" customFormat="1" ht="12" customHeight="1">
      <c r="A3" s="129" t="s">
        <v>213</v>
      </c>
      <c r="B3" s="130"/>
      <c r="C3" s="130"/>
      <c r="D3" s="130"/>
      <c r="E3" s="130"/>
      <c r="F3" s="130" t="s">
        <v>97</v>
      </c>
      <c r="G3" s="128"/>
      <c r="H3" s="128"/>
      <c r="I3" s="128"/>
      <c r="J3" s="128"/>
      <c r="K3" s="128"/>
      <c r="L3" s="128"/>
    </row>
    <row r="4" spans="1:12" s="2" customFormat="1" ht="12" customHeight="1">
      <c r="A4" s="288"/>
      <c r="B4" s="288"/>
      <c r="C4" s="129"/>
      <c r="D4" s="130"/>
      <c r="E4" s="130"/>
      <c r="F4" s="130" t="s">
        <v>112</v>
      </c>
      <c r="G4" s="128"/>
      <c r="H4" s="128"/>
      <c r="I4" s="128"/>
      <c r="J4" s="128"/>
      <c r="K4" s="128"/>
      <c r="L4" s="128"/>
    </row>
    <row r="5" spans="1:12" s="2" customFormat="1" ht="12" customHeight="1">
      <c r="A5" s="130" t="s">
        <v>99</v>
      </c>
      <c r="B5" s="130"/>
      <c r="C5" s="130"/>
      <c r="D5" s="130"/>
      <c r="E5" s="130"/>
      <c r="F5" s="130" t="s">
        <v>269</v>
      </c>
      <c r="G5" s="128"/>
      <c r="H5" s="128"/>
      <c r="I5" s="128"/>
      <c r="J5" s="128"/>
      <c r="K5" s="128"/>
      <c r="L5" s="128"/>
    </row>
    <row r="6" spans="1:12" s="2" customFormat="1" ht="6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s="2" customFormat="1" ht="24" customHeight="1">
      <c r="A7" s="142" t="s">
        <v>113</v>
      </c>
      <c r="B7" s="142" t="s">
        <v>114</v>
      </c>
      <c r="C7" s="142" t="s">
        <v>115</v>
      </c>
      <c r="D7" s="142" t="s">
        <v>101</v>
      </c>
      <c r="E7" s="142" t="s">
        <v>116</v>
      </c>
      <c r="F7" s="142" t="s">
        <v>117</v>
      </c>
      <c r="G7" s="142" t="s">
        <v>118</v>
      </c>
      <c r="H7" s="142" t="s">
        <v>119</v>
      </c>
      <c r="I7" s="142" t="s">
        <v>120</v>
      </c>
      <c r="J7" s="142" t="s">
        <v>103</v>
      </c>
      <c r="K7" s="142" t="s">
        <v>121</v>
      </c>
      <c r="L7" s="142" t="s">
        <v>104</v>
      </c>
    </row>
    <row r="8" spans="1:12" s="2" customFormat="1" ht="12" customHeight="1">
      <c r="A8" s="142" t="s">
        <v>32</v>
      </c>
      <c r="B8" s="142" t="s">
        <v>39</v>
      </c>
      <c r="C8" s="142" t="s">
        <v>45</v>
      </c>
      <c r="D8" s="142" t="s">
        <v>51</v>
      </c>
      <c r="E8" s="142" t="s">
        <v>55</v>
      </c>
      <c r="F8" s="142" t="s">
        <v>59</v>
      </c>
      <c r="G8" s="142" t="s">
        <v>62</v>
      </c>
      <c r="H8" s="142" t="s">
        <v>35</v>
      </c>
      <c r="I8" s="142" t="s">
        <v>41</v>
      </c>
      <c r="J8" s="142" t="s">
        <v>47</v>
      </c>
      <c r="K8" s="142" t="s">
        <v>52</v>
      </c>
      <c r="L8" s="142" t="s">
        <v>64</v>
      </c>
    </row>
    <row r="9" spans="1:12" s="2" customFormat="1" ht="6" customHeight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</row>
    <row r="10" spans="1:12" s="2" customFormat="1" ht="12" customHeight="1">
      <c r="A10" s="143"/>
      <c r="B10" s="144"/>
      <c r="C10" s="144" t="s">
        <v>32</v>
      </c>
      <c r="D10" s="144" t="s">
        <v>33</v>
      </c>
      <c r="E10" s="144"/>
      <c r="F10" s="145"/>
      <c r="G10" s="145"/>
      <c r="H10" s="145">
        <f>H11+H15+H18+H20+H22</f>
        <v>0</v>
      </c>
      <c r="I10" s="145">
        <f>I11+I15+I18+I20+I22</f>
        <v>0</v>
      </c>
      <c r="J10" s="145">
        <f>J11+J15+J18+J20+J22</f>
        <v>0</v>
      </c>
      <c r="K10" s="146"/>
      <c r="L10" s="145">
        <f>L11+L15+L18+L20+L22</f>
        <v>19.928820630016</v>
      </c>
    </row>
    <row r="11" spans="1:12" s="2" customFormat="1" ht="21" customHeight="1">
      <c r="A11" s="147"/>
      <c r="B11" s="148"/>
      <c r="C11" s="148" t="s">
        <v>32</v>
      </c>
      <c r="D11" s="148" t="s">
        <v>161</v>
      </c>
      <c r="E11" s="148"/>
      <c r="F11" s="149"/>
      <c r="G11" s="149"/>
      <c r="H11" s="149">
        <f>H12+H13+H14</f>
        <v>0</v>
      </c>
      <c r="I11" s="149">
        <f>I12+I13+I14</f>
        <v>0</v>
      </c>
      <c r="J11" s="149">
        <f>J12+J13+J14</f>
        <v>0</v>
      </c>
      <c r="K11" s="150"/>
      <c r="L11" s="149">
        <f>L12+L13+L14</f>
        <v>0</v>
      </c>
    </row>
    <row r="12" spans="1:12" s="2" customFormat="1" ht="24" customHeight="1">
      <c r="A12" s="156">
        <v>1</v>
      </c>
      <c r="B12" s="157" t="s">
        <v>170</v>
      </c>
      <c r="C12" s="157" t="s">
        <v>171</v>
      </c>
      <c r="D12" s="157" t="s">
        <v>172</v>
      </c>
      <c r="E12" s="157" t="s">
        <v>146</v>
      </c>
      <c r="F12" s="158">
        <v>66.56</v>
      </c>
      <c r="G12" s="158">
        <v>0</v>
      </c>
      <c r="H12" s="181">
        <v>0</v>
      </c>
      <c r="I12" s="181">
        <f>F12*G12</f>
        <v>0</v>
      </c>
      <c r="J12" s="181">
        <f>H12+I12</f>
        <v>0</v>
      </c>
      <c r="K12" s="184">
        <v>0</v>
      </c>
      <c r="L12" s="185">
        <v>0</v>
      </c>
    </row>
    <row r="13" spans="1:12" s="2" customFormat="1" ht="12" customHeight="1">
      <c r="A13" s="161">
        <v>2</v>
      </c>
      <c r="B13" s="162" t="s">
        <v>170</v>
      </c>
      <c r="C13" s="162" t="s">
        <v>173</v>
      </c>
      <c r="D13" s="162" t="s">
        <v>174</v>
      </c>
      <c r="E13" s="162" t="s">
        <v>129</v>
      </c>
      <c r="F13" s="163">
        <v>2.592</v>
      </c>
      <c r="G13" s="163">
        <v>0</v>
      </c>
      <c r="H13" s="182">
        <v>0</v>
      </c>
      <c r="I13" s="182">
        <f>F13*G13</f>
        <v>0</v>
      </c>
      <c r="J13" s="182">
        <f>H13+I13</f>
        <v>0</v>
      </c>
      <c r="K13" s="188">
        <v>0</v>
      </c>
      <c r="L13" s="194">
        <v>0</v>
      </c>
    </row>
    <row r="14" spans="1:12" s="2" customFormat="1" ht="12" customHeight="1">
      <c r="A14" s="166">
        <v>3</v>
      </c>
      <c r="B14" s="167" t="s">
        <v>170</v>
      </c>
      <c r="C14" s="167" t="s">
        <v>130</v>
      </c>
      <c r="D14" s="167" t="s">
        <v>131</v>
      </c>
      <c r="E14" s="167" t="s">
        <v>129</v>
      </c>
      <c r="F14" s="168">
        <v>2.592</v>
      </c>
      <c r="G14" s="168">
        <v>0</v>
      </c>
      <c r="H14" s="183">
        <v>0</v>
      </c>
      <c r="I14" s="183">
        <f>F14*G14</f>
        <v>0</v>
      </c>
      <c r="J14" s="183">
        <f>H14+I14</f>
        <v>0</v>
      </c>
      <c r="K14" s="186">
        <v>0</v>
      </c>
      <c r="L14" s="187">
        <v>0</v>
      </c>
    </row>
    <row r="15" spans="1:12" s="2" customFormat="1" ht="21" customHeight="1">
      <c r="A15" s="147"/>
      <c r="B15" s="148"/>
      <c r="C15" s="148" t="s">
        <v>39</v>
      </c>
      <c r="D15" s="148" t="s">
        <v>162</v>
      </c>
      <c r="E15" s="148"/>
      <c r="F15" s="149"/>
      <c r="G15" s="149"/>
      <c r="H15" s="149">
        <f>H16+H17</f>
        <v>0</v>
      </c>
      <c r="I15" s="149">
        <f>I16+I17</f>
        <v>0</v>
      </c>
      <c r="J15" s="149">
        <f>J16+J17</f>
        <v>0</v>
      </c>
      <c r="K15" s="150"/>
      <c r="L15" s="149">
        <f>L16+L17</f>
        <v>6.156336278015999</v>
      </c>
    </row>
    <row r="16" spans="1:12" s="2" customFormat="1" ht="12" customHeight="1">
      <c r="A16" s="156">
        <v>4</v>
      </c>
      <c r="B16" s="157" t="s">
        <v>175</v>
      </c>
      <c r="C16" s="157" t="s">
        <v>132</v>
      </c>
      <c r="D16" s="157" t="s">
        <v>133</v>
      </c>
      <c r="E16" s="157" t="s">
        <v>129</v>
      </c>
      <c r="F16" s="158">
        <v>0.288</v>
      </c>
      <c r="G16" s="158">
        <v>0</v>
      </c>
      <c r="H16" s="181">
        <v>0</v>
      </c>
      <c r="I16" s="181">
        <f>F16*G16</f>
        <v>0</v>
      </c>
      <c r="J16" s="181">
        <f>H16+I16</f>
        <v>0</v>
      </c>
      <c r="K16" s="184">
        <v>1.93971</v>
      </c>
      <c r="L16" s="185">
        <f>K16*F16</f>
        <v>0.55863648</v>
      </c>
    </row>
    <row r="17" spans="1:12" s="2" customFormat="1" ht="12" customHeight="1">
      <c r="A17" s="166">
        <v>5</v>
      </c>
      <c r="B17" s="167" t="s">
        <v>122</v>
      </c>
      <c r="C17" s="167" t="s">
        <v>176</v>
      </c>
      <c r="D17" s="167" t="s">
        <v>177</v>
      </c>
      <c r="E17" s="167" t="s">
        <v>129</v>
      </c>
      <c r="F17" s="168">
        <v>2.304</v>
      </c>
      <c r="G17" s="168">
        <v>0</v>
      </c>
      <c r="H17" s="183">
        <v>0</v>
      </c>
      <c r="I17" s="183">
        <f>F17*G17</f>
        <v>0</v>
      </c>
      <c r="J17" s="183">
        <f>H17+I17</f>
        <v>0</v>
      </c>
      <c r="K17" s="186">
        <v>2.429557204</v>
      </c>
      <c r="L17" s="187">
        <f>K17*F17</f>
        <v>5.5976997980159995</v>
      </c>
    </row>
    <row r="18" spans="1:12" s="2" customFormat="1" ht="21" customHeight="1">
      <c r="A18" s="147"/>
      <c r="B18" s="148"/>
      <c r="C18" s="148" t="s">
        <v>55</v>
      </c>
      <c r="D18" s="148" t="s">
        <v>214</v>
      </c>
      <c r="E18" s="148"/>
      <c r="F18" s="149"/>
      <c r="G18" s="149"/>
      <c r="H18" s="149">
        <f>H19</f>
        <v>0</v>
      </c>
      <c r="I18" s="149">
        <f>I19</f>
        <v>0</v>
      </c>
      <c r="J18" s="149">
        <f>J19</f>
        <v>0</v>
      </c>
      <c r="K18" s="150"/>
      <c r="L18" s="149">
        <f>L19</f>
        <v>13.471744000000001</v>
      </c>
    </row>
    <row r="19" spans="1:12" s="2" customFormat="1" ht="24" customHeight="1">
      <c r="A19" s="151">
        <v>5</v>
      </c>
      <c r="B19" s="152" t="s">
        <v>215</v>
      </c>
      <c r="C19" s="152" t="s">
        <v>216</v>
      </c>
      <c r="D19" s="152" t="s">
        <v>217</v>
      </c>
      <c r="E19" s="152" t="s">
        <v>146</v>
      </c>
      <c r="F19" s="153">
        <v>66.56</v>
      </c>
      <c r="G19" s="153">
        <v>0</v>
      </c>
      <c r="H19" s="153">
        <v>0</v>
      </c>
      <c r="I19" s="153">
        <f>F19*G19</f>
        <v>0</v>
      </c>
      <c r="J19" s="153">
        <f>H19+I19</f>
        <v>0</v>
      </c>
      <c r="K19" s="154">
        <v>0.2024</v>
      </c>
      <c r="L19" s="155">
        <f>K19*F19</f>
        <v>13.471744000000001</v>
      </c>
    </row>
    <row r="20" spans="1:12" s="2" customFormat="1" ht="21" customHeight="1">
      <c r="A20" s="147"/>
      <c r="B20" s="148"/>
      <c r="C20" s="148" t="s">
        <v>59</v>
      </c>
      <c r="D20" s="148" t="s">
        <v>163</v>
      </c>
      <c r="E20" s="148"/>
      <c r="F20" s="149"/>
      <c r="G20" s="149"/>
      <c r="H20" s="149">
        <f>H21</f>
        <v>0</v>
      </c>
      <c r="I20" s="149">
        <f>I21</f>
        <v>0</v>
      </c>
      <c r="J20" s="149">
        <f>J21</f>
        <v>0</v>
      </c>
      <c r="K20" s="150"/>
      <c r="L20" s="149">
        <f>L21</f>
        <v>0.300740352</v>
      </c>
    </row>
    <row r="21" spans="1:12" s="2" customFormat="1" ht="24" customHeight="1">
      <c r="A21" s="151">
        <v>6</v>
      </c>
      <c r="B21" s="152" t="s">
        <v>122</v>
      </c>
      <c r="C21" s="152" t="s">
        <v>178</v>
      </c>
      <c r="D21" s="152" t="s">
        <v>179</v>
      </c>
      <c r="E21" s="152" t="s">
        <v>125</v>
      </c>
      <c r="F21" s="153">
        <v>0.25</v>
      </c>
      <c r="G21" s="153">
        <v>0</v>
      </c>
      <c r="H21" s="153">
        <v>0</v>
      </c>
      <c r="I21" s="153">
        <f>F21*G21</f>
        <v>0</v>
      </c>
      <c r="J21" s="153">
        <f>H21+I21</f>
        <v>0</v>
      </c>
      <c r="K21" s="154">
        <v>1.202961408</v>
      </c>
      <c r="L21" s="155">
        <f>K21*F21</f>
        <v>0.300740352</v>
      </c>
    </row>
    <row r="22" spans="1:12" s="2" customFormat="1" ht="21" customHeight="1">
      <c r="A22" s="147"/>
      <c r="B22" s="148"/>
      <c r="C22" s="148" t="s">
        <v>106</v>
      </c>
      <c r="D22" s="148" t="s">
        <v>107</v>
      </c>
      <c r="E22" s="148"/>
      <c r="F22" s="149"/>
      <c r="G22" s="149"/>
      <c r="H22" s="149">
        <f>H23</f>
        <v>0</v>
      </c>
      <c r="I22" s="149">
        <f>I23</f>
        <v>0</v>
      </c>
      <c r="J22" s="149">
        <f>J23</f>
        <v>0</v>
      </c>
      <c r="K22" s="150"/>
      <c r="L22" s="149">
        <f>L23</f>
        <v>0</v>
      </c>
    </row>
    <row r="23" spans="1:12" s="2" customFormat="1" ht="24" customHeight="1">
      <c r="A23" s="151">
        <v>7</v>
      </c>
      <c r="B23" s="152" t="s">
        <v>122</v>
      </c>
      <c r="C23" s="152" t="s">
        <v>123</v>
      </c>
      <c r="D23" s="152" t="s">
        <v>124</v>
      </c>
      <c r="E23" s="152" t="s">
        <v>125</v>
      </c>
      <c r="F23" s="153">
        <v>19.929</v>
      </c>
      <c r="G23" s="153">
        <v>0</v>
      </c>
      <c r="H23" s="153">
        <v>0</v>
      </c>
      <c r="I23" s="153">
        <f>F23*G23</f>
        <v>0</v>
      </c>
      <c r="J23" s="153">
        <f>H23+I23</f>
        <v>0</v>
      </c>
      <c r="K23" s="154">
        <v>0</v>
      </c>
      <c r="L23" s="155">
        <f>K23*F23</f>
        <v>0</v>
      </c>
    </row>
    <row r="24" spans="1:12" s="2" customFormat="1" ht="12" customHeight="1">
      <c r="A24" s="143"/>
      <c r="B24" s="144"/>
      <c r="C24" s="144" t="s">
        <v>108</v>
      </c>
      <c r="D24" s="144" t="s">
        <v>46</v>
      </c>
      <c r="E24" s="144"/>
      <c r="F24" s="145"/>
      <c r="G24" s="145"/>
      <c r="H24" s="145">
        <f>H25+H34+H39+H44</f>
        <v>0</v>
      </c>
      <c r="I24" s="145">
        <f>I25+I34+I39+I44</f>
        <v>0</v>
      </c>
      <c r="J24" s="145">
        <f>J25+J34+J39+J44</f>
        <v>0</v>
      </c>
      <c r="K24" s="146"/>
      <c r="L24" s="145">
        <f>L25+L34+L39+L44</f>
        <v>11.6497033106</v>
      </c>
    </row>
    <row r="25" spans="1:12" s="2" customFormat="1" ht="21" customHeight="1">
      <c r="A25" s="147"/>
      <c r="B25" s="148"/>
      <c r="C25" s="148" t="s">
        <v>108</v>
      </c>
      <c r="D25" s="148" t="s">
        <v>109</v>
      </c>
      <c r="E25" s="148"/>
      <c r="F25" s="149"/>
      <c r="G25" s="149"/>
      <c r="H25" s="149">
        <f>H26+H27+H28+H29+H30+H31+H32+H33</f>
        <v>0</v>
      </c>
      <c r="I25" s="149">
        <f>I26+I27+I28+I29+I30+I31+I32+I33</f>
        <v>0</v>
      </c>
      <c r="J25" s="149">
        <f>J26+J27+J28+J29+J30+J31+J32+J33</f>
        <v>0</v>
      </c>
      <c r="K25" s="150"/>
      <c r="L25" s="149">
        <f>L26+L27+L28+L29+L30+L31+L32+L33</f>
        <v>4.467612593</v>
      </c>
    </row>
    <row r="26" spans="1:12" s="2" customFormat="1" ht="24" customHeight="1">
      <c r="A26" s="151">
        <v>8</v>
      </c>
      <c r="B26" s="152" t="s">
        <v>108</v>
      </c>
      <c r="C26" s="152" t="s">
        <v>182</v>
      </c>
      <c r="D26" s="152" t="s">
        <v>183</v>
      </c>
      <c r="E26" s="152" t="s">
        <v>138</v>
      </c>
      <c r="F26" s="153">
        <v>312.4</v>
      </c>
      <c r="G26" s="153">
        <v>0</v>
      </c>
      <c r="H26" s="158">
        <v>0</v>
      </c>
      <c r="I26" s="158">
        <f>F26*G26</f>
        <v>0</v>
      </c>
      <c r="J26" s="158">
        <f aca="true" t="shared" si="0" ref="J26:J33">H26+I26</f>
        <v>0</v>
      </c>
      <c r="K26" s="154">
        <v>0.00099</v>
      </c>
      <c r="L26" s="155">
        <f aca="true" t="shared" si="1" ref="L26:L33">K26*F26</f>
        <v>0.309276</v>
      </c>
    </row>
    <row r="27" spans="1:12" s="2" customFormat="1" ht="12" customHeight="1">
      <c r="A27" s="171">
        <v>9</v>
      </c>
      <c r="B27" s="172"/>
      <c r="C27" s="172" t="s">
        <v>140</v>
      </c>
      <c r="D27" s="172" t="s">
        <v>141</v>
      </c>
      <c r="E27" s="172" t="s">
        <v>129</v>
      </c>
      <c r="F27" s="173">
        <v>5.917</v>
      </c>
      <c r="G27" s="173">
        <v>0</v>
      </c>
      <c r="H27" s="173">
        <f>F27*G27</f>
        <v>0</v>
      </c>
      <c r="I27" s="173">
        <v>0</v>
      </c>
      <c r="J27" s="173">
        <f t="shared" si="0"/>
        <v>0</v>
      </c>
      <c r="K27" s="174">
        <v>0.55</v>
      </c>
      <c r="L27" s="175">
        <f t="shared" si="1"/>
        <v>3.25435</v>
      </c>
    </row>
    <row r="28" spans="1:12" s="2" customFormat="1" ht="24" customHeight="1">
      <c r="A28" s="151">
        <v>10</v>
      </c>
      <c r="B28" s="152" t="s">
        <v>108</v>
      </c>
      <c r="C28" s="152" t="s">
        <v>188</v>
      </c>
      <c r="D28" s="152" t="s">
        <v>189</v>
      </c>
      <c r="E28" s="152" t="s">
        <v>146</v>
      </c>
      <c r="F28" s="153">
        <v>148.576</v>
      </c>
      <c r="G28" s="153">
        <v>0</v>
      </c>
      <c r="H28" s="158">
        <v>0</v>
      </c>
      <c r="I28" s="158">
        <f>F28*G28</f>
        <v>0</v>
      </c>
      <c r="J28" s="158">
        <f t="shared" si="0"/>
        <v>0</v>
      </c>
      <c r="K28" s="154">
        <v>0</v>
      </c>
      <c r="L28" s="155">
        <f t="shared" si="1"/>
        <v>0</v>
      </c>
    </row>
    <row r="29" spans="1:12" s="2" customFormat="1" ht="12" customHeight="1">
      <c r="A29" s="197">
        <v>11</v>
      </c>
      <c r="B29" s="198"/>
      <c r="C29" s="198" t="s">
        <v>190</v>
      </c>
      <c r="D29" s="198" t="s">
        <v>191</v>
      </c>
      <c r="E29" s="198" t="s">
        <v>129</v>
      </c>
      <c r="F29" s="199">
        <v>1.258</v>
      </c>
      <c r="G29" s="199">
        <v>0</v>
      </c>
      <c r="H29" s="200">
        <f>F29*G29</f>
        <v>0</v>
      </c>
      <c r="I29" s="200">
        <v>0</v>
      </c>
      <c r="J29" s="200">
        <f t="shared" si="0"/>
        <v>0</v>
      </c>
      <c r="K29" s="201">
        <v>0.55</v>
      </c>
      <c r="L29" s="202">
        <f t="shared" si="1"/>
        <v>0.6919000000000001</v>
      </c>
    </row>
    <row r="30" spans="1:12" s="2" customFormat="1" ht="24" customHeight="1">
      <c r="A30" s="203">
        <v>12</v>
      </c>
      <c r="B30" s="204" t="s">
        <v>218</v>
      </c>
      <c r="C30" s="204" t="s">
        <v>219</v>
      </c>
      <c r="D30" s="204" t="s">
        <v>220</v>
      </c>
      <c r="E30" s="204" t="s">
        <v>154</v>
      </c>
      <c r="F30" s="205">
        <v>10</v>
      </c>
      <c r="G30" s="205">
        <v>0</v>
      </c>
      <c r="H30" s="206">
        <f>F30*G30</f>
        <v>0</v>
      </c>
      <c r="I30" s="206">
        <v>0</v>
      </c>
      <c r="J30" s="206">
        <f t="shared" si="0"/>
        <v>0</v>
      </c>
      <c r="K30" s="207">
        <v>0</v>
      </c>
      <c r="L30" s="208">
        <f t="shared" si="1"/>
        <v>0</v>
      </c>
    </row>
    <row r="31" spans="1:12" s="2" customFormat="1" ht="24" customHeight="1">
      <c r="A31" s="209">
        <v>13</v>
      </c>
      <c r="B31" s="210" t="s">
        <v>218</v>
      </c>
      <c r="C31" s="210" t="s">
        <v>221</v>
      </c>
      <c r="D31" s="210" t="s">
        <v>222</v>
      </c>
      <c r="E31" s="210" t="s">
        <v>154</v>
      </c>
      <c r="F31" s="211">
        <v>20</v>
      </c>
      <c r="G31" s="211">
        <v>0</v>
      </c>
      <c r="H31" s="212">
        <f>F31*G31</f>
        <v>0</v>
      </c>
      <c r="I31" s="212">
        <v>0</v>
      </c>
      <c r="J31" s="212">
        <f t="shared" si="0"/>
        <v>0</v>
      </c>
      <c r="K31" s="213">
        <v>0</v>
      </c>
      <c r="L31" s="214">
        <f t="shared" si="1"/>
        <v>0</v>
      </c>
    </row>
    <row r="32" spans="1:12" s="2" customFormat="1" ht="24" customHeight="1">
      <c r="A32" s="156">
        <v>14</v>
      </c>
      <c r="B32" s="157" t="s">
        <v>108</v>
      </c>
      <c r="C32" s="157" t="s">
        <v>142</v>
      </c>
      <c r="D32" s="157" t="s">
        <v>143</v>
      </c>
      <c r="E32" s="157" t="s">
        <v>129</v>
      </c>
      <c r="F32" s="158">
        <v>9</v>
      </c>
      <c r="G32" s="158">
        <v>0</v>
      </c>
      <c r="H32" s="181">
        <v>0</v>
      </c>
      <c r="I32" s="181">
        <f>F32*G32</f>
        <v>0</v>
      </c>
      <c r="J32" s="181">
        <f t="shared" si="0"/>
        <v>0</v>
      </c>
      <c r="K32" s="184">
        <v>0.023565177</v>
      </c>
      <c r="L32" s="185">
        <f t="shared" si="1"/>
        <v>0.212086593</v>
      </c>
    </row>
    <row r="33" spans="1:12" s="2" customFormat="1" ht="12" customHeight="1">
      <c r="A33" s="166">
        <v>15</v>
      </c>
      <c r="B33" s="167" t="s">
        <v>108</v>
      </c>
      <c r="C33" s="167" t="s">
        <v>155</v>
      </c>
      <c r="D33" s="167" t="s">
        <v>156</v>
      </c>
      <c r="E33" s="167" t="s">
        <v>125</v>
      </c>
      <c r="F33" s="168">
        <v>4.468</v>
      </c>
      <c r="G33" s="168">
        <v>0</v>
      </c>
      <c r="H33" s="183">
        <v>0</v>
      </c>
      <c r="I33" s="183">
        <f>F33*G33</f>
        <v>0</v>
      </c>
      <c r="J33" s="183">
        <f t="shared" si="0"/>
        <v>0</v>
      </c>
      <c r="K33" s="186">
        <v>0</v>
      </c>
      <c r="L33" s="187">
        <f t="shared" si="1"/>
        <v>0</v>
      </c>
    </row>
    <row r="34" spans="1:12" s="2" customFormat="1" ht="21" customHeight="1">
      <c r="A34" s="147"/>
      <c r="B34" s="148"/>
      <c r="C34" s="148" t="s">
        <v>164</v>
      </c>
      <c r="D34" s="148" t="s">
        <v>165</v>
      </c>
      <c r="E34" s="148"/>
      <c r="F34" s="149"/>
      <c r="G34" s="149"/>
      <c r="H34" s="149">
        <f>H35+H36+H37+H38</f>
        <v>0</v>
      </c>
      <c r="I34" s="149">
        <f>I35+I36+I37+I38</f>
        <v>0</v>
      </c>
      <c r="J34" s="149">
        <f>J35+J36+J37+J38</f>
        <v>0</v>
      </c>
      <c r="K34" s="150"/>
      <c r="L34" s="149">
        <f>L35+L36+L37+L38</f>
        <v>0.1502341224</v>
      </c>
    </row>
    <row r="35" spans="1:12" s="2" customFormat="1" ht="24" customHeight="1">
      <c r="A35" s="156">
        <v>16</v>
      </c>
      <c r="B35" s="157" t="s">
        <v>164</v>
      </c>
      <c r="C35" s="157" t="s">
        <v>192</v>
      </c>
      <c r="D35" s="157" t="s">
        <v>193</v>
      </c>
      <c r="E35" s="157" t="s">
        <v>138</v>
      </c>
      <c r="F35" s="158">
        <v>26.4</v>
      </c>
      <c r="G35" s="158">
        <v>0</v>
      </c>
      <c r="H35" s="181">
        <v>0</v>
      </c>
      <c r="I35" s="181">
        <f>F35*G35</f>
        <v>0</v>
      </c>
      <c r="J35" s="181">
        <f>H35+I35</f>
        <v>0</v>
      </c>
      <c r="K35" s="184">
        <v>0.0017958</v>
      </c>
      <c r="L35" s="185">
        <f>K35*F35</f>
        <v>0.04740912</v>
      </c>
    </row>
    <row r="36" spans="1:12" s="2" customFormat="1" ht="12" customHeight="1">
      <c r="A36" s="161">
        <v>17</v>
      </c>
      <c r="B36" s="162" t="s">
        <v>164</v>
      </c>
      <c r="C36" s="162" t="s">
        <v>194</v>
      </c>
      <c r="D36" s="162" t="s">
        <v>195</v>
      </c>
      <c r="E36" s="162" t="s">
        <v>138</v>
      </c>
      <c r="F36" s="163">
        <v>26.4</v>
      </c>
      <c r="G36" s="163">
        <v>0</v>
      </c>
      <c r="H36" s="182">
        <v>0</v>
      </c>
      <c r="I36" s="182">
        <f>F36*G36</f>
        <v>0</v>
      </c>
      <c r="J36" s="182">
        <f>H36+I36</f>
        <v>0</v>
      </c>
      <c r="K36" s="188">
        <v>0.00269871</v>
      </c>
      <c r="L36" s="194">
        <f>K36*F36</f>
        <v>0.07124594399999999</v>
      </c>
    </row>
    <row r="37" spans="1:12" s="2" customFormat="1" ht="24" customHeight="1">
      <c r="A37" s="161">
        <v>18</v>
      </c>
      <c r="B37" s="162" t="s">
        <v>164</v>
      </c>
      <c r="C37" s="162" t="s">
        <v>196</v>
      </c>
      <c r="D37" s="162" t="s">
        <v>197</v>
      </c>
      <c r="E37" s="162" t="s">
        <v>138</v>
      </c>
      <c r="F37" s="163">
        <v>12</v>
      </c>
      <c r="G37" s="163">
        <v>0</v>
      </c>
      <c r="H37" s="182">
        <v>0</v>
      </c>
      <c r="I37" s="182">
        <f>F37*G37</f>
        <v>0</v>
      </c>
      <c r="J37" s="182">
        <f>H37+I37</f>
        <v>0</v>
      </c>
      <c r="K37" s="188">
        <v>0.0026315882</v>
      </c>
      <c r="L37" s="194">
        <f>K37*F37</f>
        <v>0.0315790584</v>
      </c>
    </row>
    <row r="38" spans="1:12" s="2" customFormat="1" ht="24" customHeight="1">
      <c r="A38" s="166">
        <v>19</v>
      </c>
      <c r="B38" s="167" t="s">
        <v>164</v>
      </c>
      <c r="C38" s="167" t="s">
        <v>198</v>
      </c>
      <c r="D38" s="167" t="s">
        <v>199</v>
      </c>
      <c r="E38" s="167" t="s">
        <v>125</v>
      </c>
      <c r="F38" s="168">
        <v>0.15</v>
      </c>
      <c r="G38" s="168">
        <v>0</v>
      </c>
      <c r="H38" s="183">
        <v>0</v>
      </c>
      <c r="I38" s="183">
        <f>F38*G38</f>
        <v>0</v>
      </c>
      <c r="J38" s="183">
        <f>H38+I38</f>
        <v>0</v>
      </c>
      <c r="K38" s="186">
        <v>0</v>
      </c>
      <c r="L38" s="187">
        <f>K38*F38</f>
        <v>0</v>
      </c>
    </row>
    <row r="39" spans="1:12" s="2" customFormat="1" ht="21" customHeight="1">
      <c r="A39" s="147"/>
      <c r="B39" s="148"/>
      <c r="C39" s="148" t="s">
        <v>166</v>
      </c>
      <c r="D39" s="148" t="s">
        <v>167</v>
      </c>
      <c r="E39" s="148"/>
      <c r="F39" s="149"/>
      <c r="G39" s="149"/>
      <c r="H39" s="149">
        <f>H40+H41+H42+H43</f>
        <v>0</v>
      </c>
      <c r="I39" s="149">
        <f>I40+I41+I42+I43</f>
        <v>0</v>
      </c>
      <c r="J39" s="149">
        <f>J40+J41+J42+J43</f>
        <v>0</v>
      </c>
      <c r="K39" s="150"/>
      <c r="L39" s="149">
        <f>L40+L41+L42+L43</f>
        <v>6.993116595199999</v>
      </c>
    </row>
    <row r="40" spans="1:12" s="2" customFormat="1" ht="12" customHeight="1">
      <c r="A40" s="156">
        <v>20</v>
      </c>
      <c r="B40" s="157" t="s">
        <v>166</v>
      </c>
      <c r="C40" s="157" t="s">
        <v>200</v>
      </c>
      <c r="D40" s="157" t="s">
        <v>201</v>
      </c>
      <c r="E40" s="157" t="s">
        <v>146</v>
      </c>
      <c r="F40" s="158">
        <v>148.576</v>
      </c>
      <c r="G40" s="158">
        <v>0</v>
      </c>
      <c r="H40" s="181">
        <v>0</v>
      </c>
      <c r="I40" s="181">
        <f>F40*G40</f>
        <v>0</v>
      </c>
      <c r="J40" s="181">
        <f>H40+I40</f>
        <v>0</v>
      </c>
      <c r="K40" s="184">
        <v>0.04593</v>
      </c>
      <c r="L40" s="185">
        <f>K40*F40</f>
        <v>6.824095679999999</v>
      </c>
    </row>
    <row r="41" spans="1:12" s="2" customFormat="1" ht="12" customHeight="1">
      <c r="A41" s="161">
        <v>21</v>
      </c>
      <c r="B41" s="162" t="s">
        <v>166</v>
      </c>
      <c r="C41" s="162" t="s">
        <v>202</v>
      </c>
      <c r="D41" s="162" t="s">
        <v>203</v>
      </c>
      <c r="E41" s="162" t="s">
        <v>146</v>
      </c>
      <c r="F41" s="163">
        <v>148.576</v>
      </c>
      <c r="G41" s="163">
        <v>0</v>
      </c>
      <c r="H41" s="182">
        <v>0</v>
      </c>
      <c r="I41" s="182">
        <f>F41*G41</f>
        <v>0</v>
      </c>
      <c r="J41" s="182">
        <f>H41+I41</f>
        <v>0</v>
      </c>
      <c r="K41" s="188">
        <v>0.0001827</v>
      </c>
      <c r="L41" s="194">
        <f>K41*F41</f>
        <v>0.0271448352</v>
      </c>
    </row>
    <row r="42" spans="1:12" s="2" customFormat="1" ht="24" customHeight="1">
      <c r="A42" s="161">
        <v>22</v>
      </c>
      <c r="B42" s="162" t="s">
        <v>166</v>
      </c>
      <c r="C42" s="162" t="s">
        <v>204</v>
      </c>
      <c r="D42" s="162" t="s">
        <v>205</v>
      </c>
      <c r="E42" s="162" t="s">
        <v>138</v>
      </c>
      <c r="F42" s="163">
        <v>12.448</v>
      </c>
      <c r="G42" s="163">
        <v>0</v>
      </c>
      <c r="H42" s="182">
        <v>0</v>
      </c>
      <c r="I42" s="182">
        <f>F42*G42</f>
        <v>0</v>
      </c>
      <c r="J42" s="182">
        <f>H42+I42</f>
        <v>0</v>
      </c>
      <c r="K42" s="188">
        <v>0.0113975</v>
      </c>
      <c r="L42" s="194">
        <f>K42*F42</f>
        <v>0.14187608</v>
      </c>
    </row>
    <row r="43" spans="1:12" s="2" customFormat="1" ht="12" customHeight="1">
      <c r="A43" s="166">
        <v>23</v>
      </c>
      <c r="B43" s="167" t="s">
        <v>166</v>
      </c>
      <c r="C43" s="167" t="s">
        <v>157</v>
      </c>
      <c r="D43" s="167" t="s">
        <v>158</v>
      </c>
      <c r="E43" s="167" t="s">
        <v>125</v>
      </c>
      <c r="F43" s="168">
        <v>6.993</v>
      </c>
      <c r="G43" s="168">
        <v>0</v>
      </c>
      <c r="H43" s="183">
        <v>0</v>
      </c>
      <c r="I43" s="183">
        <f>F43*G43</f>
        <v>0</v>
      </c>
      <c r="J43" s="183">
        <f>H43+I43</f>
        <v>0</v>
      </c>
      <c r="K43" s="186">
        <v>0</v>
      </c>
      <c r="L43" s="187">
        <f>K43*F43</f>
        <v>0</v>
      </c>
    </row>
    <row r="44" spans="1:12" s="2" customFormat="1" ht="21" customHeight="1">
      <c r="A44" s="147"/>
      <c r="B44" s="148"/>
      <c r="C44" s="148" t="s">
        <v>168</v>
      </c>
      <c r="D44" s="148" t="s">
        <v>169</v>
      </c>
      <c r="E44" s="148"/>
      <c r="F44" s="149"/>
      <c r="G44" s="149"/>
      <c r="H44" s="149">
        <f>H45+H46</f>
        <v>0</v>
      </c>
      <c r="I44" s="149">
        <f>I45+I46</f>
        <v>0</v>
      </c>
      <c r="J44" s="149">
        <f>J45+J46</f>
        <v>0</v>
      </c>
      <c r="K44" s="150"/>
      <c r="L44" s="149">
        <f>L45+L46</f>
        <v>0.03874</v>
      </c>
    </row>
    <row r="45" spans="1:12" s="2" customFormat="1" ht="12" customHeight="1">
      <c r="A45" s="156">
        <v>24</v>
      </c>
      <c r="B45" s="157" t="s">
        <v>168</v>
      </c>
      <c r="C45" s="157" t="s">
        <v>147</v>
      </c>
      <c r="D45" s="157" t="s">
        <v>148</v>
      </c>
      <c r="E45" s="157" t="s">
        <v>146</v>
      </c>
      <c r="F45" s="158">
        <v>130</v>
      </c>
      <c r="G45" s="158">
        <v>0</v>
      </c>
      <c r="H45" s="181">
        <v>0</v>
      </c>
      <c r="I45" s="181">
        <f>F45*G45</f>
        <v>0</v>
      </c>
      <c r="J45" s="181">
        <f>H45+I45</f>
        <v>0</v>
      </c>
      <c r="K45" s="184">
        <v>0.000128</v>
      </c>
      <c r="L45" s="185">
        <f>K45*F45</f>
        <v>0.01664</v>
      </c>
    </row>
    <row r="46" spans="1:12" s="2" customFormat="1" ht="12" customHeight="1">
      <c r="A46" s="166">
        <v>25</v>
      </c>
      <c r="B46" s="167" t="s">
        <v>168</v>
      </c>
      <c r="C46" s="167" t="s">
        <v>149</v>
      </c>
      <c r="D46" s="167" t="s">
        <v>150</v>
      </c>
      <c r="E46" s="167" t="s">
        <v>146</v>
      </c>
      <c r="F46" s="168">
        <v>130</v>
      </c>
      <c r="G46" s="168">
        <v>0</v>
      </c>
      <c r="H46" s="183">
        <v>0</v>
      </c>
      <c r="I46" s="183">
        <f>F46*G46</f>
        <v>0</v>
      </c>
      <c r="J46" s="183">
        <f>H46+I46</f>
        <v>0</v>
      </c>
      <c r="K46" s="186">
        <v>0.00017</v>
      </c>
      <c r="L46" s="187">
        <f>K46*F46</f>
        <v>0.0221</v>
      </c>
    </row>
    <row r="47" spans="1:12" s="2" customFormat="1" ht="21" customHeight="1">
      <c r="A47" s="176"/>
      <c r="B47" s="177"/>
      <c r="C47" s="177"/>
      <c r="D47" s="177" t="s">
        <v>110</v>
      </c>
      <c r="E47" s="177"/>
      <c r="F47" s="178"/>
      <c r="G47" s="178"/>
      <c r="H47" s="178">
        <f>H24+H10</f>
        <v>0</v>
      </c>
      <c r="I47" s="178">
        <f>I24+I10</f>
        <v>0</v>
      </c>
      <c r="J47" s="178">
        <f>J24+J10</f>
        <v>0</v>
      </c>
      <c r="K47" s="179"/>
      <c r="L47" s="178">
        <f>L24+L10</f>
        <v>31.578523940615998</v>
      </c>
    </row>
  </sheetData>
  <sheetProtection selectLockedCells="1" selectUnlockedCells="1"/>
  <mergeCells count="1">
    <mergeCell ref="A4:B4"/>
  </mergeCells>
  <printOptions gridLines="1" headings="1"/>
  <pageMargins left="0.1968503937007874" right="0.1968503937007874" top="0.7480314960629921" bottom="0.7480314960629921" header="0.31496062992125984" footer="0.31496062992125984"/>
  <pageSetup fitToHeight="0" fitToWidth="1" horizontalDpi="300" verticalDpi="300" orientation="landscape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showGridLines="0" defaultGridColor="0" zoomScalePageLayoutView="0" colorId="8" workbookViewId="0" topLeftCell="A22">
      <selection activeCell="R36" sqref="A1:R36"/>
    </sheetView>
  </sheetViews>
  <sheetFormatPr defaultColWidth="10.66015625" defaultRowHeight="12" customHeight="1"/>
  <cols>
    <col min="1" max="1" width="3" style="1" customWidth="1"/>
    <col min="2" max="2" width="2.5" style="1" customWidth="1"/>
    <col min="3" max="3" width="3.83203125" style="1" customWidth="1"/>
    <col min="4" max="4" width="11.66015625" style="1" customWidth="1"/>
    <col min="5" max="5" width="14.83203125" style="1" customWidth="1"/>
    <col min="6" max="6" width="0.4921875" style="1" customWidth="1"/>
    <col min="7" max="7" width="3.16015625" style="1" customWidth="1"/>
    <col min="8" max="8" width="3" style="1" customWidth="1"/>
    <col min="9" max="9" width="12.33203125" style="1" customWidth="1"/>
    <col min="10" max="10" width="16.16015625" style="1" customWidth="1"/>
    <col min="11" max="11" width="0.65625" style="1" customWidth="1"/>
    <col min="12" max="12" width="3" style="1" customWidth="1"/>
    <col min="13" max="13" width="3.66015625" style="1" customWidth="1"/>
    <col min="14" max="14" width="9" style="1" customWidth="1"/>
    <col min="15" max="15" width="4.33203125" style="1" customWidth="1"/>
    <col min="16" max="16" width="15.33203125" style="1" customWidth="1"/>
    <col min="17" max="17" width="7.5" style="1" customWidth="1"/>
    <col min="18" max="18" width="14.5" style="1" customWidth="1"/>
    <col min="19" max="19" width="0.4921875" style="1" customWidth="1"/>
    <col min="20" max="16384" width="10.6601562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</row>
    <row r="2" spans="1:19" s="2" customFormat="1" ht="21" customHeight="1">
      <c r="A2" s="7"/>
      <c r="B2" s="8"/>
      <c r="C2" s="8"/>
      <c r="D2" s="8"/>
      <c r="E2" s="8"/>
      <c r="F2" s="8"/>
      <c r="G2" s="9" t="s">
        <v>0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s="2" customFormat="1" ht="12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9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1</v>
      </c>
      <c r="C5" s="16"/>
      <c r="D5" s="16"/>
      <c r="E5" s="282" t="s">
        <v>2</v>
      </c>
      <c r="F5" s="282"/>
      <c r="G5" s="282"/>
      <c r="H5" s="282"/>
      <c r="I5" s="282"/>
      <c r="J5" s="282"/>
      <c r="K5" s="282"/>
      <c r="L5" s="282"/>
      <c r="M5" s="282"/>
      <c r="N5" s="16"/>
      <c r="O5" s="16"/>
      <c r="P5" s="16" t="s">
        <v>3</v>
      </c>
      <c r="Q5" s="19"/>
      <c r="R5" s="20"/>
      <c r="S5" s="21"/>
    </row>
    <row r="6" spans="1:19" s="2" customFormat="1" ht="24" customHeight="1">
      <c r="A6" s="18"/>
      <c r="B6" s="16" t="s">
        <v>4</v>
      </c>
      <c r="C6" s="16"/>
      <c r="D6" s="16"/>
      <c r="E6" s="283" t="s">
        <v>223</v>
      </c>
      <c r="F6" s="283"/>
      <c r="G6" s="283"/>
      <c r="H6" s="283"/>
      <c r="I6" s="283"/>
      <c r="J6" s="283"/>
      <c r="K6" s="283"/>
      <c r="L6" s="283"/>
      <c r="M6" s="283"/>
      <c r="N6" s="16"/>
      <c r="O6" s="16"/>
      <c r="P6" s="16" t="s">
        <v>5</v>
      </c>
      <c r="Q6" s="22"/>
      <c r="R6" s="23"/>
      <c r="S6" s="21"/>
    </row>
    <row r="7" spans="1:19" s="2" customFormat="1" ht="24" customHeight="1">
      <c r="A7" s="18"/>
      <c r="B7" s="16"/>
      <c r="C7" s="16"/>
      <c r="D7" s="16"/>
      <c r="E7" s="284"/>
      <c r="F7" s="284"/>
      <c r="G7" s="284"/>
      <c r="H7" s="284"/>
      <c r="I7" s="284"/>
      <c r="J7" s="284"/>
      <c r="K7" s="284"/>
      <c r="L7" s="284"/>
      <c r="M7" s="284"/>
      <c r="N7" s="16"/>
      <c r="O7" s="16"/>
      <c r="P7" s="16" t="s">
        <v>6</v>
      </c>
      <c r="Q7" s="24" t="s">
        <v>7</v>
      </c>
      <c r="R7" s="25"/>
      <c r="S7" s="21"/>
    </row>
    <row r="8" spans="1:19" s="2" customFormat="1" ht="24" customHeight="1">
      <c r="A8" s="18"/>
      <c r="B8" s="285"/>
      <c r="C8" s="285"/>
      <c r="D8" s="28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8</v>
      </c>
      <c r="Q8" s="16" t="s">
        <v>9</v>
      </c>
      <c r="R8" s="16"/>
      <c r="S8" s="21"/>
    </row>
    <row r="9" spans="1:19" s="2" customFormat="1" ht="24" customHeight="1">
      <c r="A9" s="18"/>
      <c r="B9" s="16" t="s">
        <v>10</v>
      </c>
      <c r="C9" s="16"/>
      <c r="D9" s="16"/>
      <c r="E9" s="286"/>
      <c r="F9" s="286"/>
      <c r="G9" s="286"/>
      <c r="H9" s="286"/>
      <c r="I9" s="286"/>
      <c r="J9" s="286"/>
      <c r="K9" s="286"/>
      <c r="L9" s="286"/>
      <c r="M9" s="286"/>
      <c r="N9" s="16"/>
      <c r="O9" s="16"/>
      <c r="P9" s="26"/>
      <c r="Q9" s="27"/>
      <c r="R9" s="28"/>
      <c r="S9" s="21"/>
    </row>
    <row r="10" spans="1:19" s="2" customFormat="1" ht="24" customHeight="1">
      <c r="A10" s="18"/>
      <c r="B10" s="16" t="s">
        <v>12</v>
      </c>
      <c r="C10" s="16"/>
      <c r="D10" s="16"/>
      <c r="E10" s="287"/>
      <c r="F10" s="287"/>
      <c r="G10" s="287"/>
      <c r="H10" s="287"/>
      <c r="I10" s="287"/>
      <c r="J10" s="287"/>
      <c r="K10" s="287"/>
      <c r="L10" s="287"/>
      <c r="M10" s="287"/>
      <c r="N10" s="16"/>
      <c r="O10" s="16"/>
      <c r="P10" s="26"/>
      <c r="Q10" s="27"/>
      <c r="R10" s="28"/>
      <c r="S10" s="21"/>
    </row>
    <row r="11" spans="1:19" s="2" customFormat="1" ht="24" customHeight="1">
      <c r="A11" s="18"/>
      <c r="B11" s="16" t="s">
        <v>13</v>
      </c>
      <c r="C11" s="16"/>
      <c r="D11" s="16"/>
      <c r="E11" s="279"/>
      <c r="F11" s="279"/>
      <c r="G11" s="279"/>
      <c r="H11" s="279"/>
      <c r="I11" s="279"/>
      <c r="J11" s="279"/>
      <c r="K11" s="279"/>
      <c r="L11" s="279"/>
      <c r="M11" s="279"/>
      <c r="N11" s="16"/>
      <c r="O11" s="16"/>
      <c r="P11" s="26"/>
      <c r="Q11" s="27"/>
      <c r="R11" s="28"/>
      <c r="S11" s="21"/>
    </row>
    <row r="12" spans="1:19" s="2" customFormat="1" ht="18" customHeight="1">
      <c r="A12" s="18"/>
      <c r="B12" s="16"/>
      <c r="C12" s="16"/>
      <c r="D12" s="16"/>
      <c r="E12" s="29" t="s">
        <v>14</v>
      </c>
      <c r="F12" s="16"/>
      <c r="G12" s="16" t="s">
        <v>15</v>
      </c>
      <c r="H12" s="16"/>
      <c r="I12" s="16"/>
      <c r="J12" s="16"/>
      <c r="K12" s="16"/>
      <c r="L12" s="16"/>
      <c r="M12" s="16"/>
      <c r="N12" s="16"/>
      <c r="O12" s="16"/>
      <c r="P12" s="29" t="s">
        <v>16</v>
      </c>
      <c r="Q12" s="30"/>
      <c r="R12" s="16"/>
      <c r="S12" s="21"/>
    </row>
    <row r="13" spans="1:19" s="2" customFormat="1" ht="18" customHeight="1">
      <c r="A13" s="18"/>
      <c r="B13" s="16"/>
      <c r="C13" s="16"/>
      <c r="D13" s="16"/>
      <c r="E13" s="31"/>
      <c r="F13" s="16"/>
      <c r="G13" s="27"/>
      <c r="H13" s="32"/>
      <c r="I13" s="33"/>
      <c r="J13" s="16"/>
      <c r="K13" s="16"/>
      <c r="L13" s="16"/>
      <c r="M13" s="16"/>
      <c r="N13" s="16"/>
      <c r="O13" s="16"/>
      <c r="P13" s="124"/>
      <c r="Q13" s="30"/>
      <c r="R13" s="16"/>
      <c r="S13" s="21"/>
    </row>
    <row r="14" spans="1:19" s="2" customFormat="1" ht="9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6"/>
    </row>
    <row r="15" spans="1:19" s="2" customFormat="1" ht="20.25" customHeight="1">
      <c r="A15" s="37"/>
      <c r="B15" s="38"/>
      <c r="C15" s="38"/>
      <c r="D15" s="38"/>
      <c r="E15" s="39" t="s">
        <v>17</v>
      </c>
      <c r="F15" s="38"/>
      <c r="G15" s="38"/>
      <c r="H15" s="38"/>
      <c r="I15" s="38"/>
      <c r="J15" s="38"/>
      <c r="K15" s="38"/>
      <c r="L15" s="38"/>
      <c r="M15" s="38"/>
      <c r="N15" s="38"/>
      <c r="O15" s="35"/>
      <c r="P15" s="38"/>
      <c r="Q15" s="38"/>
      <c r="R15" s="38"/>
      <c r="S15" s="40"/>
    </row>
    <row r="16" spans="1:19" s="2" customFormat="1" ht="21" customHeight="1">
      <c r="A16" s="41" t="s">
        <v>18</v>
      </c>
      <c r="B16" s="42"/>
      <c r="C16" s="42"/>
      <c r="D16" s="43"/>
      <c r="E16" s="44" t="s">
        <v>19</v>
      </c>
      <c r="F16" s="43"/>
      <c r="G16" s="44" t="s">
        <v>20</v>
      </c>
      <c r="H16" s="42"/>
      <c r="I16" s="43"/>
      <c r="J16" s="44" t="s">
        <v>21</v>
      </c>
      <c r="K16" s="42"/>
      <c r="L16" s="44" t="s">
        <v>22</v>
      </c>
      <c r="M16" s="42"/>
      <c r="N16" s="42"/>
      <c r="O16" s="45"/>
      <c r="P16" s="43"/>
      <c r="Q16" s="44" t="s">
        <v>23</v>
      </c>
      <c r="R16" s="42"/>
      <c r="S16" s="46"/>
    </row>
    <row r="17" spans="1:19" s="2" customFormat="1" ht="18" customHeight="1">
      <c r="A17" s="47"/>
      <c r="B17" s="48"/>
      <c r="C17" s="48"/>
      <c r="D17" s="49">
        <v>0</v>
      </c>
      <c r="E17" s="50">
        <v>0</v>
      </c>
      <c r="F17" s="51"/>
      <c r="G17" s="52"/>
      <c r="H17" s="48"/>
      <c r="I17" s="49">
        <v>0</v>
      </c>
      <c r="J17" s="50">
        <v>0</v>
      </c>
      <c r="K17" s="53"/>
      <c r="L17" s="52"/>
      <c r="M17" s="48"/>
      <c r="N17" s="48"/>
      <c r="O17" s="54"/>
      <c r="P17" s="49">
        <v>0</v>
      </c>
      <c r="Q17" s="52"/>
      <c r="R17" s="55">
        <v>0</v>
      </c>
      <c r="S17" s="56"/>
    </row>
    <row r="18" spans="1:19" s="2" customFormat="1" ht="20.25" customHeight="1">
      <c r="A18" s="37"/>
      <c r="B18" s="38"/>
      <c r="C18" s="38"/>
      <c r="D18" s="38"/>
      <c r="E18" s="39" t="s">
        <v>24</v>
      </c>
      <c r="F18" s="38"/>
      <c r="G18" s="38"/>
      <c r="H18" s="38"/>
      <c r="I18" s="38"/>
      <c r="J18" s="57" t="s">
        <v>25</v>
      </c>
      <c r="K18" s="38"/>
      <c r="L18" s="38"/>
      <c r="M18" s="38"/>
      <c r="N18" s="38"/>
      <c r="O18" s="35"/>
      <c r="P18" s="38"/>
      <c r="Q18" s="38"/>
      <c r="R18" s="38"/>
      <c r="S18" s="40"/>
    </row>
    <row r="19" spans="1:19" s="2" customFormat="1" ht="18" customHeight="1">
      <c r="A19" s="58" t="s">
        <v>26</v>
      </c>
      <c r="B19" s="59"/>
      <c r="C19" s="60" t="s">
        <v>27</v>
      </c>
      <c r="D19" s="61"/>
      <c r="E19" s="61"/>
      <c r="F19" s="62"/>
      <c r="G19" s="58" t="s">
        <v>28</v>
      </c>
      <c r="H19" s="63"/>
      <c r="I19" s="60" t="s">
        <v>29</v>
      </c>
      <c r="J19" s="61"/>
      <c r="K19" s="61"/>
      <c r="L19" s="58" t="s">
        <v>30</v>
      </c>
      <c r="M19" s="63"/>
      <c r="N19" s="60" t="s">
        <v>31</v>
      </c>
      <c r="O19" s="64"/>
      <c r="P19" s="61"/>
      <c r="Q19" s="61"/>
      <c r="R19" s="61"/>
      <c r="S19" s="62"/>
    </row>
    <row r="20" spans="1:19" s="2" customFormat="1" ht="18" customHeight="1">
      <c r="A20" s="65" t="s">
        <v>32</v>
      </c>
      <c r="B20" s="66" t="s">
        <v>33</v>
      </c>
      <c r="C20" s="67"/>
      <c r="D20" s="68" t="s">
        <v>34</v>
      </c>
      <c r="E20" s="69">
        <f>' Rekapitulácia Senník pre manga'!C10</f>
        <v>0</v>
      </c>
      <c r="F20" s="70"/>
      <c r="G20" s="65" t="s">
        <v>35</v>
      </c>
      <c r="H20" s="71" t="s">
        <v>36</v>
      </c>
      <c r="I20" s="72"/>
      <c r="J20" s="73">
        <v>0</v>
      </c>
      <c r="K20" s="74"/>
      <c r="L20" s="65" t="s">
        <v>37</v>
      </c>
      <c r="M20" s="75" t="s">
        <v>38</v>
      </c>
      <c r="N20" s="76"/>
      <c r="O20" s="45"/>
      <c r="P20" s="76"/>
      <c r="Q20" s="77">
        <v>0</v>
      </c>
      <c r="R20" s="69">
        <v>0</v>
      </c>
      <c r="S20" s="70"/>
    </row>
    <row r="21" spans="1:19" s="2" customFormat="1" ht="18" customHeight="1">
      <c r="A21" s="65" t="s">
        <v>39</v>
      </c>
      <c r="B21" s="78"/>
      <c r="C21" s="79"/>
      <c r="D21" s="68" t="s">
        <v>40</v>
      </c>
      <c r="E21" s="69">
        <f>' Rekapitulácia Senník pre manga'!D10</f>
        <v>0</v>
      </c>
      <c r="F21" s="70"/>
      <c r="G21" s="65" t="s">
        <v>41</v>
      </c>
      <c r="H21" s="16" t="s">
        <v>42</v>
      </c>
      <c r="I21" s="72"/>
      <c r="J21" s="73">
        <v>0</v>
      </c>
      <c r="K21" s="74"/>
      <c r="L21" s="65" t="s">
        <v>43</v>
      </c>
      <c r="M21" s="75" t="s">
        <v>44</v>
      </c>
      <c r="N21" s="76"/>
      <c r="O21" s="45"/>
      <c r="P21" s="76"/>
      <c r="Q21" s="77">
        <v>0</v>
      </c>
      <c r="R21" s="69">
        <v>0</v>
      </c>
      <c r="S21" s="70"/>
    </row>
    <row r="22" spans="1:19" s="2" customFormat="1" ht="18" customHeight="1">
      <c r="A22" s="65" t="s">
        <v>45</v>
      </c>
      <c r="B22" s="66" t="s">
        <v>46</v>
      </c>
      <c r="C22" s="67"/>
      <c r="D22" s="68" t="s">
        <v>34</v>
      </c>
      <c r="E22" s="69">
        <f>' Rekapitulácia Senník pre manga'!C16</f>
        <v>0</v>
      </c>
      <c r="F22" s="70"/>
      <c r="G22" s="65" t="s">
        <v>47</v>
      </c>
      <c r="H22" s="71" t="s">
        <v>48</v>
      </c>
      <c r="I22" s="72"/>
      <c r="J22" s="73">
        <v>0</v>
      </c>
      <c r="K22" s="74"/>
      <c r="L22" s="65" t="s">
        <v>49</v>
      </c>
      <c r="M22" s="75" t="s">
        <v>50</v>
      </c>
      <c r="N22" s="76"/>
      <c r="O22" s="45"/>
      <c r="P22" s="76"/>
      <c r="Q22" s="77">
        <v>0</v>
      </c>
      <c r="R22" s="69">
        <v>0</v>
      </c>
      <c r="S22" s="70"/>
    </row>
    <row r="23" spans="1:19" s="2" customFormat="1" ht="18" customHeight="1">
      <c r="A23" s="65" t="s">
        <v>51</v>
      </c>
      <c r="B23" s="78"/>
      <c r="C23" s="79"/>
      <c r="D23" s="68" t="s">
        <v>40</v>
      </c>
      <c r="E23" s="69">
        <f>' Rekapitulácia Senník pre manga'!D16</f>
        <v>0</v>
      </c>
      <c r="F23" s="70"/>
      <c r="G23" s="65" t="s">
        <v>52</v>
      </c>
      <c r="H23" s="71"/>
      <c r="I23" s="72"/>
      <c r="J23" s="73">
        <v>0</v>
      </c>
      <c r="K23" s="74"/>
      <c r="L23" s="65" t="s">
        <v>53</v>
      </c>
      <c r="M23" s="75" t="s">
        <v>54</v>
      </c>
      <c r="N23" s="76"/>
      <c r="O23" s="45"/>
      <c r="P23" s="76"/>
      <c r="Q23" s="77">
        <v>0</v>
      </c>
      <c r="R23" s="69">
        <v>0</v>
      </c>
      <c r="S23" s="70"/>
    </row>
    <row r="24" spans="1:19" s="2" customFormat="1" ht="18" customHeight="1">
      <c r="A24" s="65" t="s">
        <v>55</v>
      </c>
      <c r="B24" s="66" t="s">
        <v>56</v>
      </c>
      <c r="C24" s="67"/>
      <c r="D24" s="68" t="s">
        <v>34</v>
      </c>
      <c r="E24" s="69">
        <v>0</v>
      </c>
      <c r="F24" s="70"/>
      <c r="G24" s="80"/>
      <c r="H24" s="76"/>
      <c r="I24" s="72"/>
      <c r="J24" s="73"/>
      <c r="K24" s="74"/>
      <c r="L24" s="65" t="s">
        <v>57</v>
      </c>
      <c r="M24" s="75" t="s">
        <v>58</v>
      </c>
      <c r="N24" s="76"/>
      <c r="O24" s="45"/>
      <c r="P24" s="76"/>
      <c r="Q24" s="77">
        <v>0</v>
      </c>
      <c r="R24" s="69">
        <v>0</v>
      </c>
      <c r="S24" s="70"/>
    </row>
    <row r="25" spans="1:19" s="2" customFormat="1" ht="18" customHeight="1">
      <c r="A25" s="65" t="s">
        <v>59</v>
      </c>
      <c r="B25" s="78"/>
      <c r="C25" s="79"/>
      <c r="D25" s="68" t="s">
        <v>40</v>
      </c>
      <c r="E25" s="69">
        <v>0</v>
      </c>
      <c r="F25" s="70"/>
      <c r="G25" s="80"/>
      <c r="H25" s="76"/>
      <c r="I25" s="72"/>
      <c r="J25" s="73"/>
      <c r="K25" s="74"/>
      <c r="L25" s="65" t="s">
        <v>60</v>
      </c>
      <c r="M25" s="71" t="s">
        <v>61</v>
      </c>
      <c r="N25" s="76"/>
      <c r="O25" s="45"/>
      <c r="P25" s="76"/>
      <c r="Q25" s="72"/>
      <c r="R25" s="69">
        <v>0</v>
      </c>
      <c r="S25" s="70"/>
    </row>
    <row r="26" spans="1:19" s="2" customFormat="1" ht="18" customHeight="1">
      <c r="A26" s="65" t="s">
        <v>62</v>
      </c>
      <c r="B26" s="280" t="s">
        <v>63</v>
      </c>
      <c r="C26" s="280"/>
      <c r="D26" s="280"/>
      <c r="E26" s="81">
        <f>SUM(E20:E25)</f>
        <v>0</v>
      </c>
      <c r="F26" s="40"/>
      <c r="G26" s="65" t="s">
        <v>64</v>
      </c>
      <c r="H26" s="82" t="s">
        <v>65</v>
      </c>
      <c r="I26" s="72"/>
      <c r="J26" s="83"/>
      <c r="K26" s="84"/>
      <c r="L26" s="65" t="s">
        <v>66</v>
      </c>
      <c r="M26" s="82" t="s">
        <v>67</v>
      </c>
      <c r="N26" s="76"/>
      <c r="O26" s="45"/>
      <c r="P26" s="76"/>
      <c r="Q26" s="72"/>
      <c r="R26" s="81">
        <v>0</v>
      </c>
      <c r="S26" s="40"/>
    </row>
    <row r="27" spans="1:19" s="2" customFormat="1" ht="18" customHeight="1">
      <c r="A27" s="85" t="s">
        <v>68</v>
      </c>
      <c r="B27" s="86" t="s">
        <v>69</v>
      </c>
      <c r="C27" s="87"/>
      <c r="D27" s="88"/>
      <c r="E27" s="89">
        <v>0</v>
      </c>
      <c r="F27" s="36"/>
      <c r="G27" s="85" t="s">
        <v>70</v>
      </c>
      <c r="H27" s="86" t="s">
        <v>71</v>
      </c>
      <c r="I27" s="88"/>
      <c r="J27" s="90">
        <v>0</v>
      </c>
      <c r="K27" s="91"/>
      <c r="L27" s="85" t="s">
        <v>72</v>
      </c>
      <c r="M27" s="86" t="s">
        <v>73</v>
      </c>
      <c r="N27" s="87"/>
      <c r="O27" s="35"/>
      <c r="P27" s="87"/>
      <c r="Q27" s="88"/>
      <c r="R27" s="89">
        <v>0</v>
      </c>
      <c r="S27" s="36"/>
    </row>
    <row r="28" spans="1:19" s="2" customFormat="1" ht="18" customHeight="1">
      <c r="A28" s="92" t="s">
        <v>12</v>
      </c>
      <c r="B28" s="15"/>
      <c r="C28" s="15"/>
      <c r="D28" s="15"/>
      <c r="E28" s="15"/>
      <c r="F28" s="93"/>
      <c r="G28" s="94"/>
      <c r="H28" s="15"/>
      <c r="I28" s="15"/>
      <c r="J28" s="15"/>
      <c r="K28" s="15"/>
      <c r="L28" s="58" t="s">
        <v>74</v>
      </c>
      <c r="M28" s="43"/>
      <c r="N28" s="60" t="s">
        <v>75</v>
      </c>
      <c r="O28" s="64"/>
      <c r="P28" s="42"/>
      <c r="Q28" s="42"/>
      <c r="R28" s="42"/>
      <c r="S28" s="46"/>
    </row>
    <row r="29" spans="1:19" s="2" customFormat="1" ht="18" customHeight="1">
      <c r="A29" s="18"/>
      <c r="B29" s="16"/>
      <c r="C29" s="16"/>
      <c r="D29" s="16"/>
      <c r="E29" s="16"/>
      <c r="F29" s="95"/>
      <c r="G29" s="96"/>
      <c r="H29" s="16"/>
      <c r="I29" s="16"/>
      <c r="J29" s="16"/>
      <c r="K29" s="16"/>
      <c r="L29" s="65" t="s">
        <v>76</v>
      </c>
      <c r="M29" s="71" t="s">
        <v>77</v>
      </c>
      <c r="N29" s="76"/>
      <c r="O29" s="45"/>
      <c r="P29" s="76"/>
      <c r="Q29" s="72"/>
      <c r="R29" s="81">
        <f>E26</f>
        <v>0</v>
      </c>
      <c r="S29" s="40"/>
    </row>
    <row r="30" spans="1:19" s="2" customFormat="1" ht="18" customHeight="1">
      <c r="A30" s="97" t="s">
        <v>78</v>
      </c>
      <c r="B30" s="45"/>
      <c r="C30" s="45"/>
      <c r="D30" s="45"/>
      <c r="E30" s="45"/>
      <c r="F30" s="79"/>
      <c r="G30" s="98" t="s">
        <v>79</v>
      </c>
      <c r="H30" s="45"/>
      <c r="I30" s="45"/>
      <c r="J30" s="45"/>
      <c r="K30" s="45"/>
      <c r="L30" s="65" t="s">
        <v>80</v>
      </c>
      <c r="M30" s="75" t="s">
        <v>81</v>
      </c>
      <c r="N30" s="99">
        <v>20</v>
      </c>
      <c r="O30" s="100" t="s">
        <v>82</v>
      </c>
      <c r="P30" s="101">
        <f>R29</f>
        <v>0</v>
      </c>
      <c r="Q30" s="72"/>
      <c r="R30" s="102">
        <f>R29*0.2</f>
        <v>0</v>
      </c>
      <c r="S30" s="103"/>
    </row>
    <row r="31" spans="1:19" s="2" customFormat="1" ht="12.75" customHeight="1" hidden="1">
      <c r="A31" s="104"/>
      <c r="B31" s="105"/>
      <c r="C31" s="105"/>
      <c r="D31" s="105"/>
      <c r="E31" s="105"/>
      <c r="F31" s="67"/>
      <c r="G31" s="106"/>
      <c r="H31" s="105"/>
      <c r="I31" s="105"/>
      <c r="J31" s="105"/>
      <c r="K31" s="105"/>
      <c r="L31" s="107"/>
      <c r="M31" s="108"/>
      <c r="N31" s="109"/>
      <c r="O31" s="110"/>
      <c r="P31" s="111"/>
      <c r="Q31" s="109"/>
      <c r="R31" s="112"/>
      <c r="S31" s="70"/>
    </row>
    <row r="32" spans="1:19" s="2" customFormat="1" ht="35.25" customHeight="1">
      <c r="A32" s="113" t="s">
        <v>10</v>
      </c>
      <c r="B32" s="114"/>
      <c r="C32" s="114"/>
      <c r="D32" s="114"/>
      <c r="E32" s="16"/>
      <c r="F32" s="95"/>
      <c r="G32" s="96"/>
      <c r="H32" s="16"/>
      <c r="I32" s="16"/>
      <c r="J32" s="16"/>
      <c r="K32" s="16"/>
      <c r="L32" s="85" t="s">
        <v>83</v>
      </c>
      <c r="M32" s="281" t="s">
        <v>84</v>
      </c>
      <c r="N32" s="281"/>
      <c r="O32" s="281"/>
      <c r="P32" s="281"/>
      <c r="Q32" s="88"/>
      <c r="R32" s="180">
        <f>R29+R30</f>
        <v>0</v>
      </c>
      <c r="S32" s="28"/>
    </row>
    <row r="33" spans="1:19" s="2" customFormat="1" ht="33" customHeight="1">
      <c r="A33" s="97" t="s">
        <v>78</v>
      </c>
      <c r="B33" s="45"/>
      <c r="C33" s="45"/>
      <c r="D33" s="45"/>
      <c r="E33" s="45"/>
      <c r="F33" s="79"/>
      <c r="G33" s="98" t="s">
        <v>79</v>
      </c>
      <c r="H33" s="45"/>
      <c r="I33" s="45"/>
      <c r="J33" s="45"/>
      <c r="K33" s="45"/>
      <c r="L33" s="58" t="s">
        <v>85</v>
      </c>
      <c r="M33" s="43"/>
      <c r="N33" s="60" t="s">
        <v>86</v>
      </c>
      <c r="O33" s="64"/>
      <c r="P33" s="42"/>
      <c r="Q33" s="42"/>
      <c r="R33" s="116"/>
      <c r="S33" s="46"/>
    </row>
    <row r="34" spans="1:19" s="2" customFormat="1" ht="20.25" customHeight="1">
      <c r="A34" s="117" t="s">
        <v>13</v>
      </c>
      <c r="B34" s="105"/>
      <c r="C34" s="105"/>
      <c r="D34" s="105"/>
      <c r="E34" s="105"/>
      <c r="F34" s="67"/>
      <c r="G34" s="118"/>
      <c r="H34" s="105"/>
      <c r="I34" s="105"/>
      <c r="J34" s="105"/>
      <c r="K34" s="105"/>
      <c r="L34" s="65" t="s">
        <v>87</v>
      </c>
      <c r="M34" s="71" t="s">
        <v>88</v>
      </c>
      <c r="N34" s="76"/>
      <c r="O34" s="45"/>
      <c r="P34" s="76"/>
      <c r="Q34" s="72"/>
      <c r="R34" s="69">
        <v>0</v>
      </c>
      <c r="S34" s="70"/>
    </row>
    <row r="35" spans="1:19" s="2" customFormat="1" ht="18" customHeight="1">
      <c r="A35" s="18"/>
      <c r="B35" s="16"/>
      <c r="C35" s="16"/>
      <c r="D35" s="16"/>
      <c r="E35" s="16"/>
      <c r="F35" s="95"/>
      <c r="G35" s="119"/>
      <c r="H35" s="16"/>
      <c r="I35" s="16"/>
      <c r="J35" s="16"/>
      <c r="K35" s="16"/>
      <c r="L35" s="65" t="s">
        <v>89</v>
      </c>
      <c r="M35" s="71" t="s">
        <v>90</v>
      </c>
      <c r="N35" s="76"/>
      <c r="O35" s="45"/>
      <c r="P35" s="76"/>
      <c r="Q35" s="72"/>
      <c r="R35" s="69">
        <v>0</v>
      </c>
      <c r="S35" s="70"/>
    </row>
    <row r="36" spans="1:19" s="2" customFormat="1" ht="18" customHeight="1">
      <c r="A36" s="120" t="s">
        <v>78</v>
      </c>
      <c r="B36" s="35"/>
      <c r="C36" s="35"/>
      <c r="D36" s="35"/>
      <c r="E36" s="35"/>
      <c r="F36" s="121"/>
      <c r="G36" s="122" t="s">
        <v>79</v>
      </c>
      <c r="H36" s="35"/>
      <c r="I36" s="35"/>
      <c r="J36" s="35"/>
      <c r="K36" s="35"/>
      <c r="L36" s="85" t="s">
        <v>91</v>
      </c>
      <c r="M36" s="86" t="s">
        <v>92</v>
      </c>
      <c r="N36" s="87"/>
      <c r="O36" s="126"/>
      <c r="P36" s="87"/>
      <c r="Q36" s="88"/>
      <c r="R36" s="50">
        <v>0</v>
      </c>
      <c r="S36" s="123"/>
    </row>
  </sheetData>
  <sheetProtection selectLockedCells="1" selectUnlockedCells="1"/>
  <mergeCells count="9">
    <mergeCell ref="E11:M11"/>
    <mergeCell ref="B26:D26"/>
    <mergeCell ref="M32:P32"/>
    <mergeCell ref="E5:M5"/>
    <mergeCell ref="E6:M6"/>
    <mergeCell ref="E7:M7"/>
    <mergeCell ref="B8:D8"/>
    <mergeCell ref="E9:M9"/>
    <mergeCell ref="E10:M10"/>
  </mergeCells>
  <printOptions gridLines="1" headings="1"/>
  <pageMargins left="0.25" right="0.25" top="0.75" bottom="0.75" header="0.3" footer="0.3"/>
  <pageSetup fitToHeight="1" fitToWidth="1" horizontalDpi="300" verticalDpi="3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"/>
  <sheetViews>
    <sheetView showGridLines="0" defaultGridColor="0" zoomScalePageLayoutView="0" colorId="8" workbookViewId="0" topLeftCell="A1">
      <selection activeCell="C5" sqref="C5"/>
    </sheetView>
  </sheetViews>
  <sheetFormatPr defaultColWidth="10.66015625" defaultRowHeight="12" customHeight="1"/>
  <cols>
    <col min="1" max="1" width="15.5" style="1" customWidth="1"/>
    <col min="2" max="2" width="72.33203125" style="1" customWidth="1"/>
    <col min="3" max="3" width="16" style="1" customWidth="1"/>
    <col min="4" max="4" width="15.16015625" style="1" customWidth="1"/>
    <col min="5" max="5" width="16.66015625" style="1" customWidth="1"/>
    <col min="6" max="6" width="13.83203125" style="1" customWidth="1"/>
    <col min="7" max="7" width="0" style="1" hidden="1" customWidth="1"/>
    <col min="8" max="16384" width="10.66015625" style="1" customWidth="1"/>
  </cols>
  <sheetData>
    <row r="1" spans="1:7" s="2" customFormat="1" ht="17.25" customHeight="1">
      <c r="A1" s="195" t="s">
        <v>94</v>
      </c>
      <c r="B1" s="190"/>
      <c r="C1" s="190"/>
      <c r="D1" s="190"/>
      <c r="E1" s="190"/>
      <c r="F1" s="190"/>
      <c r="G1" s="190"/>
    </row>
    <row r="2" spans="1:7" s="2" customFormat="1" ht="12" customHeight="1">
      <c r="A2" s="191" t="s">
        <v>95</v>
      </c>
      <c r="B2" s="192"/>
      <c r="C2" s="192"/>
      <c r="D2" s="190"/>
      <c r="E2" s="190"/>
      <c r="F2" s="190"/>
      <c r="G2" s="190"/>
    </row>
    <row r="3" spans="1:7" s="2" customFormat="1" ht="12" customHeight="1">
      <c r="A3" s="191" t="s">
        <v>224</v>
      </c>
      <c r="B3" s="192"/>
      <c r="C3" s="192" t="s">
        <v>97</v>
      </c>
      <c r="D3" s="190"/>
      <c r="E3" s="190"/>
      <c r="F3" s="190"/>
      <c r="G3" s="190"/>
    </row>
    <row r="4" spans="1:7" s="2" customFormat="1" ht="12" customHeight="1">
      <c r="A4" s="191"/>
      <c r="B4" s="191"/>
      <c r="C4" s="192" t="s">
        <v>98</v>
      </c>
      <c r="D4" s="190"/>
      <c r="E4" s="190"/>
      <c r="F4" s="190"/>
      <c r="G4" s="190"/>
    </row>
    <row r="5" spans="1:7" s="2" customFormat="1" ht="12" customHeight="1">
      <c r="A5" s="192" t="s">
        <v>99</v>
      </c>
      <c r="B5" s="192"/>
      <c r="C5" s="192" t="s">
        <v>269</v>
      </c>
      <c r="D5" s="190"/>
      <c r="E5" s="190"/>
      <c r="F5" s="190"/>
      <c r="G5" s="190"/>
    </row>
    <row r="6" spans="1:7" s="2" customFormat="1" ht="6" customHeight="1">
      <c r="A6" s="190"/>
      <c r="B6" s="190"/>
      <c r="C6" s="190"/>
      <c r="D6" s="190"/>
      <c r="E6" s="190"/>
      <c r="F6" s="190"/>
      <c r="G6" s="190"/>
    </row>
    <row r="7" spans="1:7" s="2" customFormat="1" ht="23.25" customHeight="1">
      <c r="A7" s="196" t="s">
        <v>100</v>
      </c>
      <c r="B7" s="196" t="s">
        <v>101</v>
      </c>
      <c r="C7" s="196" t="s">
        <v>102</v>
      </c>
      <c r="D7" s="196" t="s">
        <v>40</v>
      </c>
      <c r="E7" s="196" t="s">
        <v>103</v>
      </c>
      <c r="F7" s="196" t="s">
        <v>104</v>
      </c>
      <c r="G7" s="196" t="s">
        <v>105</v>
      </c>
    </row>
    <row r="8" spans="1:7" s="2" customFormat="1" ht="12" customHeight="1">
      <c r="A8" s="196" t="s">
        <v>32</v>
      </c>
      <c r="B8" s="196" t="s">
        <v>39</v>
      </c>
      <c r="C8" s="196" t="s">
        <v>45</v>
      </c>
      <c r="D8" s="196" t="s">
        <v>51</v>
      </c>
      <c r="E8" s="196" t="s">
        <v>55</v>
      </c>
      <c r="F8" s="196" t="s">
        <v>59</v>
      </c>
      <c r="G8" s="196" t="s">
        <v>62</v>
      </c>
    </row>
    <row r="9" spans="1:7" s="2" customFormat="1" ht="3" customHeight="1">
      <c r="A9" s="132"/>
      <c r="B9" s="132"/>
      <c r="C9" s="132"/>
      <c r="D9" s="132"/>
      <c r="E9" s="132"/>
      <c r="F9" s="132"/>
      <c r="G9" s="132"/>
    </row>
    <row r="10" spans="1:7" s="2" customFormat="1" ht="15" customHeight="1">
      <c r="A10" s="133" t="s">
        <v>33</v>
      </c>
      <c r="B10" s="134" t="s">
        <v>33</v>
      </c>
      <c r="C10" s="135">
        <f>C11+C12+C13+C14+C15</f>
        <v>0</v>
      </c>
      <c r="D10" s="135">
        <f>D11+D12+D13+D14+D15</f>
        <v>0</v>
      </c>
      <c r="E10" s="135">
        <f>E11+E12+E13+E14+E15</f>
        <v>0</v>
      </c>
      <c r="F10" s="135">
        <f>F11+F12+F13+F14+F15</f>
        <v>9.82493633988</v>
      </c>
      <c r="G10" s="135">
        <v>0</v>
      </c>
    </row>
    <row r="11" spans="1:7" s="2" customFormat="1" ht="15" customHeight="1">
      <c r="A11" s="136" t="s">
        <v>32</v>
      </c>
      <c r="B11" s="137" t="s">
        <v>161</v>
      </c>
      <c r="C11" s="138">
        <v>0</v>
      </c>
      <c r="D11" s="138">
        <f>' Senník pre mangalice v pôdorys'!I11</f>
        <v>0</v>
      </c>
      <c r="E11" s="138">
        <f>C11+D11</f>
        <v>0</v>
      </c>
      <c r="F11" s="138">
        <f>' Senník pre mangalice v pôdorys'!L11</f>
        <v>0</v>
      </c>
      <c r="G11" s="138">
        <v>0</v>
      </c>
    </row>
    <row r="12" spans="1:7" s="2" customFormat="1" ht="15" customHeight="1">
      <c r="A12" s="136" t="s">
        <v>39</v>
      </c>
      <c r="B12" s="137" t="s">
        <v>162</v>
      </c>
      <c r="C12" s="138">
        <v>0</v>
      </c>
      <c r="D12" s="138">
        <f>' Senník pre mangalice v pôdorys'!I14</f>
        <v>0</v>
      </c>
      <c r="E12" s="138">
        <f>C12+D12</f>
        <v>0</v>
      </c>
      <c r="F12" s="138">
        <f>' Senník pre mangalice v pôdorys'!L14</f>
        <v>3.01407097092</v>
      </c>
      <c r="G12" s="138">
        <v>0</v>
      </c>
    </row>
    <row r="13" spans="1:7" s="2" customFormat="1" ht="15" customHeight="1">
      <c r="A13" s="136" t="s">
        <v>55</v>
      </c>
      <c r="B13" s="137" t="s">
        <v>214</v>
      </c>
      <c r="C13" s="138">
        <v>0</v>
      </c>
      <c r="D13" s="138">
        <f>' Senník pre mangalice v pôdorys'!I16</f>
        <v>0</v>
      </c>
      <c r="E13" s="138">
        <f>C13+D13</f>
        <v>0</v>
      </c>
      <c r="F13" s="138">
        <f>' Senník pre mangalice v pôdorys'!L16</f>
        <v>4.7268</v>
      </c>
      <c r="G13" s="138">
        <v>0</v>
      </c>
    </row>
    <row r="14" spans="1:7" s="2" customFormat="1" ht="15" customHeight="1">
      <c r="A14" s="136" t="s">
        <v>106</v>
      </c>
      <c r="B14" s="137" t="s">
        <v>107</v>
      </c>
      <c r="C14" s="138">
        <v>0</v>
      </c>
      <c r="D14" s="138">
        <f>' Senník pre mangalice v pôdorys'!I18</f>
        <v>0</v>
      </c>
      <c r="E14" s="138">
        <f>C14+D14</f>
        <v>0</v>
      </c>
      <c r="F14" s="138">
        <f>' Senník pre mangalice v pôdorys'!L18</f>
        <v>0</v>
      </c>
      <c r="G14" s="138">
        <v>0</v>
      </c>
    </row>
    <row r="15" spans="1:7" s="2" customFormat="1" ht="15" customHeight="1">
      <c r="A15" s="136" t="s">
        <v>33</v>
      </c>
      <c r="B15" s="137" t="s">
        <v>33</v>
      </c>
      <c r="C15" s="138">
        <v>0</v>
      </c>
      <c r="D15" s="138">
        <f>' Senník pre mangalice v pôdorys'!I20</f>
        <v>0</v>
      </c>
      <c r="E15" s="138">
        <f>C15+D15</f>
        <v>0</v>
      </c>
      <c r="F15" s="138">
        <f>' Senník pre mangalice v pôdorys'!L20</f>
        <v>2.08406536896</v>
      </c>
      <c r="G15" s="138">
        <v>0</v>
      </c>
    </row>
    <row r="16" spans="1:7" s="2" customFormat="1" ht="15" customHeight="1">
      <c r="A16" s="133" t="s">
        <v>46</v>
      </c>
      <c r="B16" s="134" t="s">
        <v>46</v>
      </c>
      <c r="C16" s="135">
        <f>C17+C18+C19</f>
        <v>0</v>
      </c>
      <c r="D16" s="135">
        <f>D17+D18+D19</f>
        <v>0</v>
      </c>
      <c r="E16" s="135">
        <f>E17+E18+E19</f>
        <v>0</v>
      </c>
      <c r="F16" s="135">
        <f>F17+F18+F19</f>
        <v>4.341760767499999</v>
      </c>
      <c r="G16" s="135">
        <v>0</v>
      </c>
    </row>
    <row r="17" spans="1:7" s="2" customFormat="1" ht="15" customHeight="1">
      <c r="A17" s="136" t="s">
        <v>108</v>
      </c>
      <c r="B17" s="137" t="s">
        <v>109</v>
      </c>
      <c r="C17" s="138">
        <f>' Senník pre mangalice v pôdorys'!H25</f>
        <v>0</v>
      </c>
      <c r="D17" s="138">
        <f>' Senník pre mangalice v pôdorys'!I25</f>
        <v>0</v>
      </c>
      <c r="E17" s="138">
        <f>C17+D17</f>
        <v>0</v>
      </c>
      <c r="F17" s="138">
        <f>' Senník pre mangalice v pôdorys'!L25</f>
        <v>2.6235792</v>
      </c>
      <c r="G17" s="138">
        <v>0</v>
      </c>
    </row>
    <row r="18" spans="1:7" s="2" customFormat="1" ht="15" customHeight="1">
      <c r="A18" s="136" t="s">
        <v>166</v>
      </c>
      <c r="B18" s="137" t="s">
        <v>167</v>
      </c>
      <c r="C18" s="138">
        <v>0</v>
      </c>
      <c r="D18" s="138">
        <f>' Senník pre mangalice v pôdorys'!I34</f>
        <v>0</v>
      </c>
      <c r="E18" s="138">
        <f>C18+D18</f>
        <v>0</v>
      </c>
      <c r="F18" s="138">
        <f>' Senník pre mangalice v pôdorys'!L34</f>
        <v>1.5670068189</v>
      </c>
      <c r="G18" s="138">
        <v>0</v>
      </c>
    </row>
    <row r="19" spans="1:7" s="2" customFormat="1" ht="15" customHeight="1">
      <c r="A19" s="136" t="s">
        <v>46</v>
      </c>
      <c r="B19" s="137" t="s">
        <v>46</v>
      </c>
      <c r="C19" s="138">
        <v>0</v>
      </c>
      <c r="D19" s="138">
        <f>' Senník pre mangalice v pôdorys'!I37</f>
        <v>0</v>
      </c>
      <c r="E19" s="138">
        <f>C19+D19</f>
        <v>0</v>
      </c>
      <c r="F19" s="138">
        <f>' Senník pre mangalice v pôdorys'!L37</f>
        <v>0.15117474860000002</v>
      </c>
      <c r="G19" s="138">
        <v>0</v>
      </c>
    </row>
    <row r="20" spans="1:7" s="2" customFormat="1" ht="21" customHeight="1">
      <c r="A20" s="139"/>
      <c r="B20" s="140" t="s">
        <v>110</v>
      </c>
      <c r="C20" s="141">
        <f>C16+C10</f>
        <v>0</v>
      </c>
      <c r="D20" s="141">
        <f>D16+D10</f>
        <v>0</v>
      </c>
      <c r="E20" s="141">
        <f>E16+E10</f>
        <v>0</v>
      </c>
      <c r="F20" s="141">
        <f>F16+F10</f>
        <v>14.16669710738</v>
      </c>
      <c r="G20" s="141">
        <v>0</v>
      </c>
    </row>
  </sheetData>
  <sheetProtection selectLockedCells="1" selectUnlockedCells="1"/>
  <printOptions gridLines="1" headings="1"/>
  <pageMargins left="0.7479166666666667" right="0.7479166666666667" top="0.9840277777777777" bottom="0" header="0.5118055555555555" footer="0.511805555555555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showGridLines="0" defaultGridColor="0" zoomScalePageLayoutView="0" colorId="8" workbookViewId="0" topLeftCell="A34">
      <selection activeCell="F16" sqref="F16"/>
    </sheetView>
  </sheetViews>
  <sheetFormatPr defaultColWidth="10.66015625" defaultRowHeight="12" customHeight="1"/>
  <cols>
    <col min="1" max="1" width="7" style="1" customWidth="1"/>
    <col min="2" max="2" width="8.16015625" style="1" customWidth="1"/>
    <col min="3" max="3" width="15.66015625" style="1" customWidth="1"/>
    <col min="4" max="4" width="60.33203125" style="1" customWidth="1"/>
    <col min="5" max="5" width="5.16015625" style="1" customWidth="1"/>
    <col min="6" max="7" width="9.83203125" style="1" customWidth="1"/>
    <col min="8" max="8" width="14.5" style="1" customWidth="1"/>
    <col min="9" max="9" width="13" style="1" customWidth="1"/>
    <col min="10" max="10" width="14.5" style="1" customWidth="1"/>
    <col min="11" max="11" width="9.83203125" style="1" customWidth="1"/>
    <col min="12" max="12" width="13" style="1" customWidth="1"/>
    <col min="13" max="16384" width="10.66015625" style="1" customWidth="1"/>
  </cols>
  <sheetData>
    <row r="1" spans="1:12" s="2" customFormat="1" ht="20.25" customHeight="1">
      <c r="A1" s="127" t="s">
        <v>111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s="2" customFormat="1" ht="12" customHeight="1">
      <c r="A2" s="129" t="s">
        <v>95</v>
      </c>
      <c r="B2" s="130"/>
      <c r="C2" s="130"/>
      <c r="D2" s="130"/>
      <c r="E2" s="130"/>
      <c r="F2" s="130"/>
      <c r="G2" s="128"/>
      <c r="H2" s="128"/>
      <c r="I2" s="128"/>
      <c r="J2" s="128"/>
      <c r="K2" s="128"/>
      <c r="L2" s="128"/>
    </row>
    <row r="3" spans="1:12" s="2" customFormat="1" ht="12" customHeight="1">
      <c r="A3" s="129" t="s">
        <v>224</v>
      </c>
      <c r="B3" s="130"/>
      <c r="C3" s="130"/>
      <c r="D3" s="130"/>
      <c r="E3" s="130"/>
      <c r="F3" s="130" t="s">
        <v>97</v>
      </c>
      <c r="G3" s="128"/>
      <c r="H3" s="128"/>
      <c r="I3" s="128"/>
      <c r="J3" s="128"/>
      <c r="K3" s="128"/>
      <c r="L3" s="128"/>
    </row>
    <row r="4" spans="1:12" s="2" customFormat="1" ht="12" customHeight="1">
      <c r="A4" s="288"/>
      <c r="B4" s="288"/>
      <c r="C4" s="129"/>
      <c r="D4" s="130"/>
      <c r="E4" s="130"/>
      <c r="F4" s="130" t="s">
        <v>112</v>
      </c>
      <c r="G4" s="128"/>
      <c r="H4" s="128"/>
      <c r="I4" s="128"/>
      <c r="J4" s="128"/>
      <c r="K4" s="128"/>
      <c r="L4" s="128"/>
    </row>
    <row r="5" spans="1:12" s="2" customFormat="1" ht="12" customHeight="1">
      <c r="A5" s="130" t="s">
        <v>99</v>
      </c>
      <c r="B5" s="130"/>
      <c r="C5" s="130"/>
      <c r="D5" s="130"/>
      <c r="E5" s="130"/>
      <c r="F5" s="130" t="s">
        <v>267</v>
      </c>
      <c r="G5" s="128"/>
      <c r="H5" s="128"/>
      <c r="I5" s="128"/>
      <c r="J5" s="128"/>
      <c r="K5" s="128"/>
      <c r="L5" s="128"/>
    </row>
    <row r="6" spans="1:12" s="2" customFormat="1" ht="6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s="2" customFormat="1" ht="24" customHeight="1">
      <c r="A7" s="142" t="s">
        <v>113</v>
      </c>
      <c r="B7" s="142" t="s">
        <v>114</v>
      </c>
      <c r="C7" s="142" t="s">
        <v>115</v>
      </c>
      <c r="D7" s="142" t="s">
        <v>101</v>
      </c>
      <c r="E7" s="142" t="s">
        <v>116</v>
      </c>
      <c r="F7" s="142" t="s">
        <v>117</v>
      </c>
      <c r="G7" s="142" t="s">
        <v>118</v>
      </c>
      <c r="H7" s="142" t="s">
        <v>119</v>
      </c>
      <c r="I7" s="142" t="s">
        <v>120</v>
      </c>
      <c r="J7" s="142" t="s">
        <v>103</v>
      </c>
      <c r="K7" s="142" t="s">
        <v>121</v>
      </c>
      <c r="L7" s="142" t="s">
        <v>104</v>
      </c>
    </row>
    <row r="8" spans="1:12" s="2" customFormat="1" ht="12" customHeight="1">
      <c r="A8" s="142" t="s">
        <v>32</v>
      </c>
      <c r="B8" s="142" t="s">
        <v>39</v>
      </c>
      <c r="C8" s="142" t="s">
        <v>45</v>
      </c>
      <c r="D8" s="142" t="s">
        <v>51</v>
      </c>
      <c r="E8" s="142" t="s">
        <v>55</v>
      </c>
      <c r="F8" s="142" t="s">
        <v>59</v>
      </c>
      <c r="G8" s="142" t="s">
        <v>62</v>
      </c>
      <c r="H8" s="142" t="s">
        <v>35</v>
      </c>
      <c r="I8" s="142" t="s">
        <v>41</v>
      </c>
      <c r="J8" s="142" t="s">
        <v>47</v>
      </c>
      <c r="K8" s="142" t="s">
        <v>52</v>
      </c>
      <c r="L8" s="142" t="s">
        <v>64</v>
      </c>
    </row>
    <row r="9" spans="1:12" s="2" customFormat="1" ht="6" customHeight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</row>
    <row r="10" spans="1:12" s="2" customFormat="1" ht="12" customHeight="1">
      <c r="A10" s="143"/>
      <c r="B10" s="144"/>
      <c r="C10" s="144" t="s">
        <v>33</v>
      </c>
      <c r="D10" s="144" t="s">
        <v>33</v>
      </c>
      <c r="E10" s="144"/>
      <c r="F10" s="145"/>
      <c r="G10" s="145"/>
      <c r="H10" s="145">
        <f>H11+H14+H16+H18+H20</f>
        <v>0</v>
      </c>
      <c r="I10" s="145">
        <f>I11+I14+I16+I18+I20</f>
        <v>0</v>
      </c>
      <c r="J10" s="145">
        <f>J11+J14+J16+J18+J20</f>
        <v>0</v>
      </c>
      <c r="K10" s="146"/>
      <c r="L10" s="145">
        <f>L11+L14+L16+L18+L20</f>
        <v>9.82493633988</v>
      </c>
    </row>
    <row r="11" spans="1:12" s="2" customFormat="1" ht="21" customHeight="1">
      <c r="A11" s="147"/>
      <c r="B11" s="148"/>
      <c r="C11" s="148" t="s">
        <v>32</v>
      </c>
      <c r="D11" s="148" t="s">
        <v>161</v>
      </c>
      <c r="E11" s="148"/>
      <c r="F11" s="149"/>
      <c r="G11" s="149"/>
      <c r="H11" s="149">
        <f>H12+H13</f>
        <v>0</v>
      </c>
      <c r="I11" s="149">
        <f>I12+I13</f>
        <v>0</v>
      </c>
      <c r="J11" s="149">
        <f>J12+J13</f>
        <v>0</v>
      </c>
      <c r="K11" s="149">
        <f>K12+K13</f>
        <v>0</v>
      </c>
      <c r="L11" s="149">
        <f>L12+L13</f>
        <v>0</v>
      </c>
    </row>
    <row r="12" spans="1:12" s="2" customFormat="1" ht="24" customHeight="1">
      <c r="A12" s="156">
        <v>1</v>
      </c>
      <c r="B12" s="157" t="s">
        <v>170</v>
      </c>
      <c r="C12" s="157" t="s">
        <v>171</v>
      </c>
      <c r="D12" s="157" t="s">
        <v>172</v>
      </c>
      <c r="E12" s="157" t="s">
        <v>146</v>
      </c>
      <c r="F12" s="158">
        <v>24</v>
      </c>
      <c r="G12" s="158">
        <v>0</v>
      </c>
      <c r="H12" s="181">
        <v>0</v>
      </c>
      <c r="I12" s="181">
        <f>F12*G12</f>
        <v>0</v>
      </c>
      <c r="J12" s="181">
        <f>H12+I12</f>
        <v>0</v>
      </c>
      <c r="K12" s="184">
        <v>0</v>
      </c>
      <c r="L12" s="185">
        <f>K12*F12</f>
        <v>0</v>
      </c>
    </row>
    <row r="13" spans="1:12" s="2" customFormat="1" ht="12" customHeight="1">
      <c r="A13" s="166">
        <f>A12+1</f>
        <v>2</v>
      </c>
      <c r="B13" s="167" t="s">
        <v>170</v>
      </c>
      <c r="C13" s="167" t="s">
        <v>173</v>
      </c>
      <c r="D13" s="167" t="s">
        <v>174</v>
      </c>
      <c r="E13" s="167" t="s">
        <v>129</v>
      </c>
      <c r="F13" s="168">
        <v>1.95</v>
      </c>
      <c r="G13" s="168">
        <v>0</v>
      </c>
      <c r="H13" s="183">
        <v>0</v>
      </c>
      <c r="I13" s="183">
        <f>F13*G13</f>
        <v>0</v>
      </c>
      <c r="J13" s="183">
        <f>H13+I13</f>
        <v>0</v>
      </c>
      <c r="K13" s="186">
        <v>0</v>
      </c>
      <c r="L13" s="187">
        <f>K13*F13</f>
        <v>0</v>
      </c>
    </row>
    <row r="14" spans="1:12" s="2" customFormat="1" ht="21" customHeight="1">
      <c r="A14" s="147"/>
      <c r="B14" s="148"/>
      <c r="C14" s="148" t="s">
        <v>39</v>
      </c>
      <c r="D14" s="148" t="s">
        <v>162</v>
      </c>
      <c r="E14" s="148"/>
      <c r="F14" s="149"/>
      <c r="G14" s="149"/>
      <c r="H14" s="149">
        <f>H15</f>
        <v>0</v>
      </c>
      <c r="I14" s="149">
        <f>I15</f>
        <v>0</v>
      </c>
      <c r="J14" s="149">
        <f>J15</f>
        <v>0</v>
      </c>
      <c r="K14" s="150"/>
      <c r="L14" s="149">
        <f>L15</f>
        <v>3.01407097092</v>
      </c>
    </row>
    <row r="15" spans="1:12" s="2" customFormat="1" ht="12" customHeight="1">
      <c r="A15" s="151">
        <f>A13+1</f>
        <v>3</v>
      </c>
      <c r="B15" s="152" t="s">
        <v>122</v>
      </c>
      <c r="C15" s="152" t="s">
        <v>225</v>
      </c>
      <c r="D15" s="152" t="s">
        <v>226</v>
      </c>
      <c r="E15" s="152" t="s">
        <v>129</v>
      </c>
      <c r="F15" s="153">
        <v>1.23</v>
      </c>
      <c r="G15" s="153">
        <v>0</v>
      </c>
      <c r="H15" s="153">
        <v>0</v>
      </c>
      <c r="I15" s="153">
        <f>F15*G15</f>
        <v>0</v>
      </c>
      <c r="J15" s="153">
        <f>H15+I15</f>
        <v>0</v>
      </c>
      <c r="K15" s="154">
        <v>2.450464204</v>
      </c>
      <c r="L15" s="155">
        <f>K15*F15</f>
        <v>3.01407097092</v>
      </c>
    </row>
    <row r="16" spans="1:12" s="2" customFormat="1" ht="21" customHeight="1">
      <c r="A16" s="147"/>
      <c r="B16" s="148"/>
      <c r="C16" s="148" t="s">
        <v>55</v>
      </c>
      <c r="D16" s="148" t="s">
        <v>214</v>
      </c>
      <c r="E16" s="148"/>
      <c r="F16" s="149"/>
      <c r="G16" s="149"/>
      <c r="H16" s="149">
        <f>H17</f>
        <v>0</v>
      </c>
      <c r="I16" s="149">
        <f>I17</f>
        <v>0</v>
      </c>
      <c r="J16" s="149">
        <f>J17</f>
        <v>0</v>
      </c>
      <c r="K16" s="150"/>
      <c r="L16" s="149">
        <f>L17</f>
        <v>4.7268</v>
      </c>
    </row>
    <row r="17" spans="1:12" s="2" customFormat="1" ht="24" customHeight="1">
      <c r="A17" s="151">
        <f>A15+1</f>
        <v>4</v>
      </c>
      <c r="B17" s="152" t="s">
        <v>215</v>
      </c>
      <c r="C17" s="152" t="s">
        <v>227</v>
      </c>
      <c r="D17" s="152" t="s">
        <v>228</v>
      </c>
      <c r="E17" s="152" t="s">
        <v>146</v>
      </c>
      <c r="F17" s="153">
        <v>24</v>
      </c>
      <c r="G17" s="153">
        <v>0</v>
      </c>
      <c r="H17" s="153">
        <v>0</v>
      </c>
      <c r="I17" s="153">
        <f>F17*G17</f>
        <v>0</v>
      </c>
      <c r="J17" s="153">
        <f>H17+I17</f>
        <v>0</v>
      </c>
      <c r="K17" s="154">
        <v>0.19695</v>
      </c>
      <c r="L17" s="155">
        <f>K17*F17</f>
        <v>4.7268</v>
      </c>
    </row>
    <row r="18" spans="1:12" s="2" customFormat="1" ht="21" customHeight="1">
      <c r="A18" s="147"/>
      <c r="B18" s="148"/>
      <c r="C18" s="148" t="s">
        <v>106</v>
      </c>
      <c r="D18" s="148" t="s">
        <v>107</v>
      </c>
      <c r="E18" s="148"/>
      <c r="F18" s="149"/>
      <c r="G18" s="149"/>
      <c r="H18" s="149">
        <f>H19</f>
        <v>0</v>
      </c>
      <c r="I18" s="149">
        <f>I19</f>
        <v>0</v>
      </c>
      <c r="J18" s="149">
        <f>J19</f>
        <v>0</v>
      </c>
      <c r="K18" s="150"/>
      <c r="L18" s="149">
        <f>L19</f>
        <v>0</v>
      </c>
    </row>
    <row r="19" spans="1:12" s="2" customFormat="1" ht="24" customHeight="1">
      <c r="A19" s="151">
        <v>5</v>
      </c>
      <c r="B19" s="152" t="s">
        <v>122</v>
      </c>
      <c r="C19" s="152" t="s">
        <v>123</v>
      </c>
      <c r="D19" s="152" t="s">
        <v>124</v>
      </c>
      <c r="E19" s="152" t="s">
        <v>125</v>
      </c>
      <c r="F19" s="153">
        <f>L10</f>
        <v>9.82493633988</v>
      </c>
      <c r="G19" s="153">
        <v>0</v>
      </c>
      <c r="H19" s="153">
        <v>0</v>
      </c>
      <c r="I19" s="153">
        <v>0</v>
      </c>
      <c r="J19" s="153">
        <f>H19+I19</f>
        <v>0</v>
      </c>
      <c r="K19" s="154">
        <v>0</v>
      </c>
      <c r="L19" s="155">
        <v>0</v>
      </c>
    </row>
    <row r="20" spans="1:12" s="2" customFormat="1" ht="21" customHeight="1">
      <c r="A20" s="147"/>
      <c r="B20" s="148"/>
      <c r="C20" s="148" t="s">
        <v>33</v>
      </c>
      <c r="D20" s="148" t="s">
        <v>33</v>
      </c>
      <c r="E20" s="148"/>
      <c r="F20" s="149"/>
      <c r="G20" s="149"/>
      <c r="H20" s="149">
        <f>H21+H22+H23</f>
        <v>0</v>
      </c>
      <c r="I20" s="149">
        <f>I21+I22+I23</f>
        <v>0</v>
      </c>
      <c r="J20" s="149">
        <f>J21+J22+J23</f>
        <v>0</v>
      </c>
      <c r="K20" s="150"/>
      <c r="L20" s="149">
        <f>L21+L22+L23</f>
        <v>2.08406536896</v>
      </c>
    </row>
    <row r="21" spans="1:12" s="2" customFormat="1" ht="12" customHeight="1">
      <c r="A21" s="156">
        <v>6</v>
      </c>
      <c r="B21" s="157" t="s">
        <v>126</v>
      </c>
      <c r="C21" s="157" t="s">
        <v>130</v>
      </c>
      <c r="D21" s="157" t="s">
        <v>131</v>
      </c>
      <c r="E21" s="157" t="s">
        <v>129</v>
      </c>
      <c r="F21" s="158">
        <v>1.95</v>
      </c>
      <c r="G21" s="158">
        <v>0</v>
      </c>
      <c r="H21" s="158">
        <v>0</v>
      </c>
      <c r="I21" s="181">
        <f>F21*G21</f>
        <v>0</v>
      </c>
      <c r="J21" s="181">
        <f>H21+I21</f>
        <v>0</v>
      </c>
      <c r="K21" s="184">
        <v>0</v>
      </c>
      <c r="L21" s="185">
        <f>K21*F21</f>
        <v>0</v>
      </c>
    </row>
    <row r="22" spans="1:12" s="2" customFormat="1" ht="12" customHeight="1">
      <c r="A22" s="161">
        <v>7</v>
      </c>
      <c r="B22" s="162" t="s">
        <v>126</v>
      </c>
      <c r="C22" s="162" t="s">
        <v>132</v>
      </c>
      <c r="D22" s="162" t="s">
        <v>133</v>
      </c>
      <c r="E22" s="162" t="s">
        <v>129</v>
      </c>
      <c r="F22" s="163">
        <v>1</v>
      </c>
      <c r="G22" s="163">
        <v>0</v>
      </c>
      <c r="H22" s="163">
        <v>0</v>
      </c>
      <c r="I22" s="182">
        <f>F22*G22</f>
        <v>0</v>
      </c>
      <c r="J22" s="182">
        <f>H22+I22</f>
        <v>0</v>
      </c>
      <c r="K22" s="188">
        <v>1.93971</v>
      </c>
      <c r="L22" s="194">
        <f>K22*F22</f>
        <v>1.93971</v>
      </c>
    </row>
    <row r="23" spans="1:12" s="2" customFormat="1" ht="24" customHeight="1">
      <c r="A23" s="166">
        <v>8</v>
      </c>
      <c r="B23" s="167" t="s">
        <v>126</v>
      </c>
      <c r="C23" s="167" t="s">
        <v>178</v>
      </c>
      <c r="D23" s="167" t="s">
        <v>179</v>
      </c>
      <c r="E23" s="167" t="s">
        <v>125</v>
      </c>
      <c r="F23" s="168">
        <v>0.12</v>
      </c>
      <c r="G23" s="168">
        <v>0</v>
      </c>
      <c r="H23" s="168">
        <v>0</v>
      </c>
      <c r="I23" s="183">
        <f>F23*G23</f>
        <v>0</v>
      </c>
      <c r="J23" s="183">
        <f>H23+I23</f>
        <v>0</v>
      </c>
      <c r="K23" s="186">
        <v>1.202961408</v>
      </c>
      <c r="L23" s="187">
        <f>K23*F23</f>
        <v>0.14435536895999998</v>
      </c>
    </row>
    <row r="24" spans="1:12" s="2" customFormat="1" ht="12" customHeight="1">
      <c r="A24" s="143"/>
      <c r="B24" s="144"/>
      <c r="C24" s="144" t="s">
        <v>46</v>
      </c>
      <c r="D24" s="144" t="s">
        <v>46</v>
      </c>
      <c r="E24" s="144"/>
      <c r="F24" s="145"/>
      <c r="G24" s="145"/>
      <c r="H24" s="145">
        <f>H25+H34+H37</f>
        <v>0</v>
      </c>
      <c r="I24" s="145">
        <f>I25+I34+I37</f>
        <v>0</v>
      </c>
      <c r="J24" s="145">
        <f>J25+J34+J37</f>
        <v>0</v>
      </c>
      <c r="K24" s="146"/>
      <c r="L24" s="145">
        <f>L25+L34+L37</f>
        <v>4.341760767499999</v>
      </c>
    </row>
    <row r="25" spans="1:12" s="2" customFormat="1" ht="21" customHeight="1">
      <c r="A25" s="147"/>
      <c r="B25" s="148"/>
      <c r="C25" s="148" t="s">
        <v>108</v>
      </c>
      <c r="D25" s="148" t="s">
        <v>109</v>
      </c>
      <c r="E25" s="148"/>
      <c r="F25" s="149"/>
      <c r="G25" s="149"/>
      <c r="H25" s="149">
        <f>H26+H27+H29+H30+H31+H32</f>
        <v>0</v>
      </c>
      <c r="I25" s="149">
        <f>I26+I27+I29+I30+I31+I32</f>
        <v>0</v>
      </c>
      <c r="J25" s="149">
        <f>J26+J27+J29+J30+J31+J32</f>
        <v>0</v>
      </c>
      <c r="K25" s="150"/>
      <c r="L25" s="149">
        <f>L26+L27+L29+L30+L31+L32</f>
        <v>2.6235792</v>
      </c>
    </row>
    <row r="26" spans="1:12" s="2" customFormat="1" ht="24" customHeight="1">
      <c r="A26" s="151">
        <v>9</v>
      </c>
      <c r="B26" s="152" t="s">
        <v>108</v>
      </c>
      <c r="C26" s="152" t="s">
        <v>229</v>
      </c>
      <c r="D26" s="152" t="s">
        <v>230</v>
      </c>
      <c r="E26" s="152" t="s">
        <v>138</v>
      </c>
      <c r="F26" s="153">
        <v>105.08</v>
      </c>
      <c r="G26" s="153">
        <v>0</v>
      </c>
      <c r="H26" s="153">
        <v>0</v>
      </c>
      <c r="I26" s="158">
        <f>F26*G26</f>
        <v>0</v>
      </c>
      <c r="J26" s="158">
        <f>H26+I26</f>
        <v>0</v>
      </c>
      <c r="K26" s="154">
        <v>0.00099</v>
      </c>
      <c r="L26" s="155">
        <f aca="true" t="shared" si="0" ref="L26:L33">K26*F26</f>
        <v>0.1040292</v>
      </c>
    </row>
    <row r="27" spans="1:12" s="2" customFormat="1" ht="12" customHeight="1">
      <c r="A27" s="171">
        <v>10</v>
      </c>
      <c r="B27" s="172" t="s">
        <v>139</v>
      </c>
      <c r="C27" s="172" t="s">
        <v>231</v>
      </c>
      <c r="D27" s="172" t="s">
        <v>232</v>
      </c>
      <c r="E27" s="172" t="s">
        <v>129</v>
      </c>
      <c r="F27" s="173">
        <v>2.829</v>
      </c>
      <c r="G27" s="173">
        <v>0</v>
      </c>
      <c r="H27" s="173">
        <f>F27*G27</f>
        <v>0</v>
      </c>
      <c r="I27" s="173">
        <v>0</v>
      </c>
      <c r="J27" s="173">
        <f>H27+I27</f>
        <v>0</v>
      </c>
      <c r="K27" s="174">
        <v>0.55</v>
      </c>
      <c r="L27" s="175">
        <f t="shared" si="0"/>
        <v>1.5559500000000002</v>
      </c>
    </row>
    <row r="28" spans="1:12" s="2" customFormat="1" ht="12" customHeight="1">
      <c r="A28" s="215"/>
      <c r="B28" s="216"/>
      <c r="C28" s="216"/>
      <c r="D28" s="216" t="s">
        <v>233</v>
      </c>
      <c r="E28" s="216"/>
      <c r="F28" s="217">
        <v>2.829</v>
      </c>
      <c r="G28" s="217"/>
      <c r="H28" s="217"/>
      <c r="I28" s="217"/>
      <c r="J28" s="217"/>
      <c r="K28" s="218"/>
      <c r="L28" s="155">
        <f t="shared" si="0"/>
        <v>0</v>
      </c>
    </row>
    <row r="29" spans="1:12" s="2" customFormat="1" ht="24" customHeight="1">
      <c r="A29" s="151">
        <v>11</v>
      </c>
      <c r="B29" s="152" t="s">
        <v>108</v>
      </c>
      <c r="C29" s="152" t="s">
        <v>184</v>
      </c>
      <c r="D29" s="152" t="s">
        <v>185</v>
      </c>
      <c r="E29" s="152" t="s">
        <v>146</v>
      </c>
      <c r="F29" s="153">
        <v>48</v>
      </c>
      <c r="G29" s="153">
        <v>0</v>
      </c>
      <c r="H29" s="153">
        <v>0</v>
      </c>
      <c r="I29" s="158">
        <f>F29*G29</f>
        <v>0</v>
      </c>
      <c r="J29" s="158">
        <f>H29+I29</f>
        <v>0</v>
      </c>
      <c r="K29" s="154">
        <v>0</v>
      </c>
      <c r="L29" s="155">
        <f t="shared" si="0"/>
        <v>0</v>
      </c>
    </row>
    <row r="30" spans="1:12" s="2" customFormat="1" ht="12" customHeight="1">
      <c r="A30" s="171">
        <v>12</v>
      </c>
      <c r="B30" s="172" t="s">
        <v>234</v>
      </c>
      <c r="C30" s="172" t="s">
        <v>235</v>
      </c>
      <c r="D30" s="172" t="s">
        <v>236</v>
      </c>
      <c r="E30" s="172" t="s">
        <v>146</v>
      </c>
      <c r="F30" s="173">
        <v>52.8</v>
      </c>
      <c r="G30" s="173">
        <v>0</v>
      </c>
      <c r="H30" s="173">
        <f>F30*G30</f>
        <v>0</v>
      </c>
      <c r="I30" s="173">
        <v>0</v>
      </c>
      <c r="J30" s="173">
        <f>H30+I30</f>
        <v>0</v>
      </c>
      <c r="K30" s="174">
        <v>0.0145</v>
      </c>
      <c r="L30" s="219">
        <f t="shared" si="0"/>
        <v>0.7656</v>
      </c>
    </row>
    <row r="31" spans="1:12" s="2" customFormat="1" ht="24" customHeight="1">
      <c r="A31" s="151">
        <v>13</v>
      </c>
      <c r="B31" s="152" t="s">
        <v>108</v>
      </c>
      <c r="C31" s="152" t="s">
        <v>237</v>
      </c>
      <c r="D31" s="152" t="s">
        <v>238</v>
      </c>
      <c r="E31" s="152" t="s">
        <v>146</v>
      </c>
      <c r="F31" s="153">
        <v>28.47</v>
      </c>
      <c r="G31" s="153">
        <v>0</v>
      </c>
      <c r="H31" s="153">
        <v>0</v>
      </c>
      <c r="I31" s="158">
        <f>F31*G31</f>
        <v>0</v>
      </c>
      <c r="J31" s="158">
        <f>H31+I31</f>
        <v>0</v>
      </c>
      <c r="K31" s="154">
        <v>0</v>
      </c>
      <c r="L31" s="155">
        <f t="shared" si="0"/>
        <v>0</v>
      </c>
    </row>
    <row r="32" spans="1:12" s="2" customFormat="1" ht="12" customHeight="1">
      <c r="A32" s="171">
        <v>14</v>
      </c>
      <c r="B32" s="172" t="s">
        <v>139</v>
      </c>
      <c r="C32" s="172" t="s">
        <v>239</v>
      </c>
      <c r="D32" s="172" t="s">
        <v>240</v>
      </c>
      <c r="E32" s="172" t="s">
        <v>129</v>
      </c>
      <c r="F32" s="173">
        <v>0.36</v>
      </c>
      <c r="G32" s="173">
        <v>0</v>
      </c>
      <c r="H32" s="173">
        <f>F32*G32</f>
        <v>0</v>
      </c>
      <c r="I32" s="173">
        <v>0</v>
      </c>
      <c r="J32" s="173">
        <f>H32+I32</f>
        <v>0</v>
      </c>
      <c r="K32" s="174">
        <v>0.55</v>
      </c>
      <c r="L32" s="220">
        <f t="shared" si="0"/>
        <v>0.198</v>
      </c>
    </row>
    <row r="33" spans="1:12" s="2" customFormat="1" ht="12" customHeight="1">
      <c r="A33" s="215"/>
      <c r="B33" s="216"/>
      <c r="C33" s="216"/>
      <c r="D33" s="216" t="s">
        <v>241</v>
      </c>
      <c r="E33" s="216"/>
      <c r="F33" s="217">
        <v>0.36</v>
      </c>
      <c r="G33" s="217"/>
      <c r="H33" s="217"/>
      <c r="I33" s="217"/>
      <c r="J33" s="217"/>
      <c r="K33" s="218"/>
      <c r="L33" s="155">
        <f t="shared" si="0"/>
        <v>0</v>
      </c>
    </row>
    <row r="34" spans="1:12" s="2" customFormat="1" ht="21" customHeight="1">
      <c r="A34" s="147"/>
      <c r="B34" s="148"/>
      <c r="C34" s="148" t="s">
        <v>166</v>
      </c>
      <c r="D34" s="148" t="s">
        <v>167</v>
      </c>
      <c r="E34" s="148"/>
      <c r="F34" s="149"/>
      <c r="G34" s="149"/>
      <c r="H34" s="149">
        <f>H35+H36</f>
        <v>0</v>
      </c>
      <c r="I34" s="149">
        <f>I35+I36</f>
        <v>0</v>
      </c>
      <c r="J34" s="149">
        <f>J35+J36</f>
        <v>0</v>
      </c>
      <c r="K34" s="150"/>
      <c r="L34" s="149">
        <f>L35+L36</f>
        <v>1.5670068189</v>
      </c>
    </row>
    <row r="35" spans="1:12" s="2" customFormat="1" ht="12" customHeight="1">
      <c r="A35" s="156">
        <v>15</v>
      </c>
      <c r="B35" s="157" t="s">
        <v>166</v>
      </c>
      <c r="C35" s="157" t="s">
        <v>242</v>
      </c>
      <c r="D35" s="157" t="s">
        <v>243</v>
      </c>
      <c r="E35" s="157" t="s">
        <v>146</v>
      </c>
      <c r="F35" s="158">
        <v>28.407</v>
      </c>
      <c r="G35" s="158">
        <v>0</v>
      </c>
      <c r="H35" s="158">
        <v>0</v>
      </c>
      <c r="I35" s="181">
        <f>F35*G35</f>
        <v>0</v>
      </c>
      <c r="J35" s="181">
        <f>H35+I35</f>
        <v>0</v>
      </c>
      <c r="K35" s="184">
        <v>0.05498</v>
      </c>
      <c r="L35" s="185">
        <f>K35*F35</f>
        <v>1.56181686</v>
      </c>
    </row>
    <row r="36" spans="1:12" s="2" customFormat="1" ht="12" customHeight="1">
      <c r="A36" s="166">
        <v>16</v>
      </c>
      <c r="B36" s="167" t="s">
        <v>166</v>
      </c>
      <c r="C36" s="167" t="s">
        <v>202</v>
      </c>
      <c r="D36" s="167" t="s">
        <v>203</v>
      </c>
      <c r="E36" s="167" t="s">
        <v>146</v>
      </c>
      <c r="F36" s="168">
        <v>28.407</v>
      </c>
      <c r="G36" s="168">
        <v>0</v>
      </c>
      <c r="H36" s="168">
        <v>0</v>
      </c>
      <c r="I36" s="183">
        <f>F36*G36</f>
        <v>0</v>
      </c>
      <c r="J36" s="183">
        <f>H36+I36</f>
        <v>0</v>
      </c>
      <c r="K36" s="186">
        <v>0.0001827</v>
      </c>
      <c r="L36" s="187">
        <f>K36*F36</f>
        <v>0.0051899589</v>
      </c>
    </row>
    <row r="37" spans="1:12" s="2" customFormat="1" ht="21" customHeight="1">
      <c r="A37" s="147"/>
      <c r="B37" s="148"/>
      <c r="C37" s="148" t="s">
        <v>46</v>
      </c>
      <c r="D37" s="148" t="s">
        <v>46</v>
      </c>
      <c r="E37" s="148"/>
      <c r="F37" s="149"/>
      <c r="G37" s="149"/>
      <c r="H37" s="149">
        <f>H38+H39+H40+H41+H42+H43+H44+H45+H46</f>
        <v>0</v>
      </c>
      <c r="I37" s="149">
        <f>I38+I39+I40+I41+I42+I43+I44+I45+I46</f>
        <v>0</v>
      </c>
      <c r="J37" s="149">
        <f>J38+J39+J40+J41+J42+J43+J44+J45+J46</f>
        <v>0</v>
      </c>
      <c r="K37" s="150"/>
      <c r="L37" s="149">
        <f>L38+L39+L40+L41+L42+L43+L44+L45+L46</f>
        <v>0.15117474860000002</v>
      </c>
    </row>
    <row r="38" spans="1:12" s="2" customFormat="1" ht="24" customHeight="1">
      <c r="A38" s="156">
        <v>17</v>
      </c>
      <c r="B38" s="157" t="s">
        <v>126</v>
      </c>
      <c r="C38" s="157" t="s">
        <v>142</v>
      </c>
      <c r="D38" s="157" t="s">
        <v>143</v>
      </c>
      <c r="E38" s="157" t="s">
        <v>129</v>
      </c>
      <c r="F38" s="158">
        <v>0.2</v>
      </c>
      <c r="G38" s="158">
        <v>0</v>
      </c>
      <c r="H38" s="158">
        <v>0</v>
      </c>
      <c r="I38" s="181">
        <f aca="true" t="shared" si="1" ref="I38:I46">F38*G38</f>
        <v>0</v>
      </c>
      <c r="J38" s="181">
        <f aca="true" t="shared" si="2" ref="J38:J46">H38+I38</f>
        <v>0</v>
      </c>
      <c r="K38" s="184">
        <v>0.023565177</v>
      </c>
      <c r="L38" s="185">
        <f aca="true" t="shared" si="3" ref="L38:L46">K38*F38</f>
        <v>0.0047130354</v>
      </c>
    </row>
    <row r="39" spans="1:12" s="2" customFormat="1" ht="24" customHeight="1">
      <c r="A39" s="161">
        <v>18</v>
      </c>
      <c r="B39" s="162" t="s">
        <v>126</v>
      </c>
      <c r="C39" s="162" t="s">
        <v>192</v>
      </c>
      <c r="D39" s="162" t="s">
        <v>193</v>
      </c>
      <c r="E39" s="162" t="s">
        <v>138</v>
      </c>
      <c r="F39" s="163">
        <v>12</v>
      </c>
      <c r="G39" s="163">
        <v>0</v>
      </c>
      <c r="H39" s="163">
        <v>0</v>
      </c>
      <c r="I39" s="182">
        <f t="shared" si="1"/>
        <v>0</v>
      </c>
      <c r="J39" s="182">
        <f t="shared" si="2"/>
        <v>0</v>
      </c>
      <c r="K39" s="188">
        <v>0.0017958</v>
      </c>
      <c r="L39" s="194">
        <f t="shared" si="3"/>
        <v>0.0215496</v>
      </c>
    </row>
    <row r="40" spans="1:12" s="2" customFormat="1" ht="12" customHeight="1">
      <c r="A40" s="161">
        <v>19</v>
      </c>
      <c r="B40" s="162" t="s">
        <v>126</v>
      </c>
      <c r="C40" s="162" t="s">
        <v>194</v>
      </c>
      <c r="D40" s="162" t="s">
        <v>195</v>
      </c>
      <c r="E40" s="162" t="s">
        <v>138</v>
      </c>
      <c r="F40" s="163">
        <v>10.4</v>
      </c>
      <c r="G40" s="163">
        <v>0</v>
      </c>
      <c r="H40" s="163">
        <v>0</v>
      </c>
      <c r="I40" s="182">
        <f t="shared" si="1"/>
        <v>0</v>
      </c>
      <c r="J40" s="182">
        <f t="shared" si="2"/>
        <v>0</v>
      </c>
      <c r="K40" s="188">
        <v>0.00269871</v>
      </c>
      <c r="L40" s="194">
        <f t="shared" si="3"/>
        <v>0.028066584000000002</v>
      </c>
    </row>
    <row r="41" spans="1:12" s="2" customFormat="1" ht="24" customHeight="1">
      <c r="A41" s="161">
        <v>20</v>
      </c>
      <c r="B41" s="162" t="s">
        <v>126</v>
      </c>
      <c r="C41" s="162" t="s">
        <v>196</v>
      </c>
      <c r="D41" s="162" t="s">
        <v>197</v>
      </c>
      <c r="E41" s="162" t="s">
        <v>138</v>
      </c>
      <c r="F41" s="163">
        <v>6</v>
      </c>
      <c r="G41" s="163">
        <v>0</v>
      </c>
      <c r="H41" s="163">
        <v>0</v>
      </c>
      <c r="I41" s="182">
        <f t="shared" si="1"/>
        <v>0</v>
      </c>
      <c r="J41" s="182">
        <f t="shared" si="2"/>
        <v>0</v>
      </c>
      <c r="K41" s="188">
        <v>0.0026315882</v>
      </c>
      <c r="L41" s="194">
        <f t="shared" si="3"/>
        <v>0.0157895292</v>
      </c>
    </row>
    <row r="42" spans="1:12" s="2" customFormat="1" ht="12" customHeight="1">
      <c r="A42" s="161">
        <v>21</v>
      </c>
      <c r="B42" s="162" t="s">
        <v>126</v>
      </c>
      <c r="C42" s="162" t="s">
        <v>147</v>
      </c>
      <c r="D42" s="162" t="s">
        <v>148</v>
      </c>
      <c r="E42" s="162" t="s">
        <v>146</v>
      </c>
      <c r="F42" s="163">
        <v>272</v>
      </c>
      <c r="G42" s="163">
        <v>0</v>
      </c>
      <c r="H42" s="163">
        <v>0</v>
      </c>
      <c r="I42" s="182">
        <f t="shared" si="1"/>
        <v>0</v>
      </c>
      <c r="J42" s="182">
        <f t="shared" si="2"/>
        <v>0</v>
      </c>
      <c r="K42" s="188">
        <v>0.000128</v>
      </c>
      <c r="L42" s="194">
        <f t="shared" si="3"/>
        <v>0.034816</v>
      </c>
    </row>
    <row r="43" spans="1:12" s="2" customFormat="1" ht="12" customHeight="1">
      <c r="A43" s="161">
        <v>22</v>
      </c>
      <c r="B43" s="162" t="s">
        <v>126</v>
      </c>
      <c r="C43" s="162" t="s">
        <v>149</v>
      </c>
      <c r="D43" s="162" t="s">
        <v>150</v>
      </c>
      <c r="E43" s="162" t="s">
        <v>146</v>
      </c>
      <c r="F43" s="163">
        <v>272</v>
      </c>
      <c r="G43" s="163">
        <v>0</v>
      </c>
      <c r="H43" s="163">
        <v>0</v>
      </c>
      <c r="I43" s="182">
        <f t="shared" si="1"/>
        <v>0</v>
      </c>
      <c r="J43" s="182">
        <f t="shared" si="2"/>
        <v>0</v>
      </c>
      <c r="K43" s="188">
        <v>0.00017</v>
      </c>
      <c r="L43" s="194">
        <f t="shared" si="3"/>
        <v>0.04624</v>
      </c>
    </row>
    <row r="44" spans="1:12" s="2" customFormat="1" ht="12" customHeight="1">
      <c r="A44" s="161">
        <v>23</v>
      </c>
      <c r="B44" s="162" t="s">
        <v>126</v>
      </c>
      <c r="C44" s="162" t="s">
        <v>155</v>
      </c>
      <c r="D44" s="162" t="s">
        <v>156</v>
      </c>
      <c r="E44" s="162" t="s">
        <v>125</v>
      </c>
      <c r="F44" s="163">
        <v>2.122</v>
      </c>
      <c r="G44" s="163">
        <v>0</v>
      </c>
      <c r="H44" s="163">
        <v>0</v>
      </c>
      <c r="I44" s="182">
        <f t="shared" si="1"/>
        <v>0</v>
      </c>
      <c r="J44" s="182">
        <f t="shared" si="2"/>
        <v>0</v>
      </c>
      <c r="K44" s="188">
        <v>0</v>
      </c>
      <c r="L44" s="194">
        <f t="shared" si="3"/>
        <v>0</v>
      </c>
    </row>
    <row r="45" spans="1:12" s="2" customFormat="1" ht="24" customHeight="1">
      <c r="A45" s="161">
        <v>24</v>
      </c>
      <c r="B45" s="162" t="s">
        <v>126</v>
      </c>
      <c r="C45" s="162" t="s">
        <v>198</v>
      </c>
      <c r="D45" s="162" t="s">
        <v>199</v>
      </c>
      <c r="E45" s="162" t="s">
        <v>125</v>
      </c>
      <c r="F45" s="163">
        <v>0.066</v>
      </c>
      <c r="G45" s="163">
        <v>0</v>
      </c>
      <c r="H45" s="163">
        <v>0</v>
      </c>
      <c r="I45" s="182">
        <f t="shared" si="1"/>
        <v>0</v>
      </c>
      <c r="J45" s="182">
        <f t="shared" si="2"/>
        <v>0</v>
      </c>
      <c r="K45" s="188">
        <v>0</v>
      </c>
      <c r="L45" s="194">
        <f t="shared" si="3"/>
        <v>0</v>
      </c>
    </row>
    <row r="46" spans="1:12" s="2" customFormat="1" ht="12" customHeight="1">
      <c r="A46" s="166">
        <v>25</v>
      </c>
      <c r="B46" s="167" t="s">
        <v>126</v>
      </c>
      <c r="C46" s="167" t="s">
        <v>157</v>
      </c>
      <c r="D46" s="167" t="s">
        <v>158</v>
      </c>
      <c r="E46" s="167" t="s">
        <v>125</v>
      </c>
      <c r="F46" s="168">
        <v>0.546</v>
      </c>
      <c r="G46" s="168">
        <v>0</v>
      </c>
      <c r="H46" s="168">
        <v>0</v>
      </c>
      <c r="I46" s="183">
        <f t="shared" si="1"/>
        <v>0</v>
      </c>
      <c r="J46" s="183">
        <f t="shared" si="2"/>
        <v>0</v>
      </c>
      <c r="K46" s="186">
        <v>0</v>
      </c>
      <c r="L46" s="187">
        <f t="shared" si="3"/>
        <v>0</v>
      </c>
    </row>
    <row r="47" spans="1:12" s="2" customFormat="1" ht="21" customHeight="1">
      <c r="A47" s="176"/>
      <c r="B47" s="177"/>
      <c r="C47" s="177"/>
      <c r="D47" s="177" t="s">
        <v>110</v>
      </c>
      <c r="E47" s="177"/>
      <c r="F47" s="178"/>
      <c r="G47" s="178"/>
      <c r="H47" s="178">
        <f>H24+H10</f>
        <v>0</v>
      </c>
      <c r="I47" s="178">
        <f>I24+I10</f>
        <v>0</v>
      </c>
      <c r="J47" s="178">
        <f>J24+J10</f>
        <v>0</v>
      </c>
      <c r="K47" s="179"/>
      <c r="L47" s="178">
        <f>L24+L10</f>
        <v>14.16669710738</v>
      </c>
    </row>
  </sheetData>
  <sheetProtection selectLockedCells="1" selectUnlockedCells="1"/>
  <mergeCells count="1">
    <mergeCell ref="A4:B4"/>
  </mergeCells>
  <printOptions gridLines="1" headings="1"/>
  <pageMargins left="0.25" right="0.25" top="0.75" bottom="0.75" header="0.3" footer="0.3"/>
  <pageSetup fitToHeight="0" fitToWidth="1" horizontalDpi="300" verticalDpi="300" orientation="landscape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showGridLines="0" defaultGridColor="0" zoomScalePageLayoutView="0" colorId="8" workbookViewId="0" topLeftCell="A13">
      <selection activeCell="V43" sqref="V43"/>
    </sheetView>
  </sheetViews>
  <sheetFormatPr defaultColWidth="10.66015625" defaultRowHeight="12" customHeight="1"/>
  <cols>
    <col min="1" max="1" width="3" style="1" customWidth="1"/>
    <col min="2" max="2" width="2.5" style="1" customWidth="1"/>
    <col min="3" max="3" width="3.83203125" style="1" customWidth="1"/>
    <col min="4" max="4" width="11.66015625" style="1" customWidth="1"/>
    <col min="5" max="5" width="14.83203125" style="1" customWidth="1"/>
    <col min="6" max="6" width="0.4921875" style="1" customWidth="1"/>
    <col min="7" max="7" width="3.16015625" style="1" customWidth="1"/>
    <col min="8" max="8" width="3" style="1" customWidth="1"/>
    <col min="9" max="9" width="12.33203125" style="1" customWidth="1"/>
    <col min="10" max="10" width="16.16015625" style="1" customWidth="1"/>
    <col min="11" max="11" width="0.65625" style="1" customWidth="1"/>
    <col min="12" max="12" width="3" style="1" customWidth="1"/>
    <col min="13" max="13" width="3.66015625" style="1" customWidth="1"/>
    <col min="14" max="14" width="9" style="1" customWidth="1"/>
    <col min="15" max="15" width="4.33203125" style="1" customWidth="1"/>
    <col min="16" max="16" width="15.33203125" style="1" customWidth="1"/>
    <col min="17" max="17" width="7.5" style="1" customWidth="1"/>
    <col min="18" max="18" width="14.5" style="1" customWidth="1"/>
    <col min="19" max="19" width="0.4921875" style="1" customWidth="1"/>
    <col min="20" max="16384" width="10.6601562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</row>
    <row r="2" spans="1:19" s="2" customFormat="1" ht="21" customHeight="1">
      <c r="A2" s="7"/>
      <c r="B2" s="8"/>
      <c r="C2" s="8"/>
      <c r="D2" s="8"/>
      <c r="E2" s="8"/>
      <c r="F2" s="8"/>
      <c r="G2" s="9" t="s">
        <v>0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s="2" customFormat="1" ht="12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9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1</v>
      </c>
      <c r="C5" s="16"/>
      <c r="D5" s="16"/>
      <c r="E5" s="282" t="s">
        <v>2</v>
      </c>
      <c r="F5" s="282"/>
      <c r="G5" s="282"/>
      <c r="H5" s="282"/>
      <c r="I5" s="282"/>
      <c r="J5" s="282"/>
      <c r="K5" s="282"/>
      <c r="L5" s="282"/>
      <c r="M5" s="282"/>
      <c r="N5" s="16"/>
      <c r="O5" s="16"/>
      <c r="P5" s="16" t="s">
        <v>3</v>
      </c>
      <c r="Q5" s="19"/>
      <c r="R5" s="20"/>
      <c r="S5" s="21"/>
    </row>
    <row r="6" spans="1:19" s="2" customFormat="1" ht="24" customHeight="1">
      <c r="A6" s="18"/>
      <c r="B6" s="16" t="s">
        <v>4</v>
      </c>
      <c r="C6" s="16"/>
      <c r="D6" s="16"/>
      <c r="E6" s="283" t="s">
        <v>244</v>
      </c>
      <c r="F6" s="283"/>
      <c r="G6" s="283"/>
      <c r="H6" s="283"/>
      <c r="I6" s="283"/>
      <c r="J6" s="283"/>
      <c r="K6" s="283"/>
      <c r="L6" s="283"/>
      <c r="M6" s="283"/>
      <c r="N6" s="16"/>
      <c r="O6" s="16"/>
      <c r="P6" s="16" t="s">
        <v>5</v>
      </c>
      <c r="Q6" s="22"/>
      <c r="R6" s="23"/>
      <c r="S6" s="21"/>
    </row>
    <row r="7" spans="1:19" s="2" customFormat="1" ht="24" customHeight="1">
      <c r="A7" s="18"/>
      <c r="B7" s="16"/>
      <c r="C7" s="16"/>
      <c r="D7" s="16"/>
      <c r="E7" s="284"/>
      <c r="F7" s="284"/>
      <c r="G7" s="284"/>
      <c r="H7" s="284"/>
      <c r="I7" s="284"/>
      <c r="J7" s="284"/>
      <c r="K7" s="284"/>
      <c r="L7" s="284"/>
      <c r="M7" s="284"/>
      <c r="N7" s="16"/>
      <c r="O7" s="16"/>
      <c r="P7" s="16" t="s">
        <v>6</v>
      </c>
      <c r="Q7" s="24" t="s">
        <v>7</v>
      </c>
      <c r="R7" s="25"/>
      <c r="S7" s="21"/>
    </row>
    <row r="8" spans="1:19" s="2" customFormat="1" ht="24" customHeight="1">
      <c r="A8" s="18"/>
      <c r="B8" s="285"/>
      <c r="C8" s="285"/>
      <c r="D8" s="28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8</v>
      </c>
      <c r="Q8" s="16" t="s">
        <v>9</v>
      </c>
      <c r="R8" s="16"/>
      <c r="S8" s="21"/>
    </row>
    <row r="9" spans="1:19" s="2" customFormat="1" ht="24" customHeight="1">
      <c r="A9" s="18"/>
      <c r="B9" s="16" t="s">
        <v>10</v>
      </c>
      <c r="C9" s="16"/>
      <c r="D9" s="16"/>
      <c r="E9" s="286"/>
      <c r="F9" s="286"/>
      <c r="G9" s="286"/>
      <c r="H9" s="286"/>
      <c r="I9" s="286"/>
      <c r="J9" s="286"/>
      <c r="K9" s="286"/>
      <c r="L9" s="286"/>
      <c r="M9" s="286"/>
      <c r="N9" s="16"/>
      <c r="O9" s="16"/>
      <c r="P9" s="26"/>
      <c r="Q9" s="27"/>
      <c r="R9" s="28"/>
      <c r="S9" s="21"/>
    </row>
    <row r="10" spans="1:19" s="2" customFormat="1" ht="24" customHeight="1">
      <c r="A10" s="18"/>
      <c r="B10" s="16" t="s">
        <v>12</v>
      </c>
      <c r="C10" s="16"/>
      <c r="D10" s="16"/>
      <c r="E10" s="287"/>
      <c r="F10" s="287"/>
      <c r="G10" s="287"/>
      <c r="H10" s="287"/>
      <c r="I10" s="287"/>
      <c r="J10" s="287"/>
      <c r="K10" s="287"/>
      <c r="L10" s="287"/>
      <c r="M10" s="287"/>
      <c r="N10" s="16"/>
      <c r="O10" s="16"/>
      <c r="P10" s="26"/>
      <c r="Q10" s="27"/>
      <c r="R10" s="28"/>
      <c r="S10" s="21"/>
    </row>
    <row r="11" spans="1:19" s="2" customFormat="1" ht="24" customHeight="1">
      <c r="A11" s="18"/>
      <c r="B11" s="16" t="s">
        <v>13</v>
      </c>
      <c r="C11" s="16"/>
      <c r="D11" s="16"/>
      <c r="E11" s="279"/>
      <c r="F11" s="279"/>
      <c r="G11" s="279"/>
      <c r="H11" s="279"/>
      <c r="I11" s="279"/>
      <c r="J11" s="279"/>
      <c r="K11" s="279"/>
      <c r="L11" s="279"/>
      <c r="M11" s="279"/>
      <c r="N11" s="16"/>
      <c r="O11" s="16"/>
      <c r="P11" s="26"/>
      <c r="Q11" s="27"/>
      <c r="R11" s="28"/>
      <c r="S11" s="21"/>
    </row>
    <row r="12" spans="1:19" s="2" customFormat="1" ht="18" customHeight="1">
      <c r="A12" s="18"/>
      <c r="B12" s="16"/>
      <c r="C12" s="16"/>
      <c r="D12" s="16"/>
      <c r="E12" s="29" t="s">
        <v>14</v>
      </c>
      <c r="F12" s="16"/>
      <c r="G12" s="16" t="s">
        <v>15</v>
      </c>
      <c r="H12" s="16"/>
      <c r="I12" s="16"/>
      <c r="J12" s="16"/>
      <c r="K12" s="16"/>
      <c r="L12" s="16"/>
      <c r="M12" s="16"/>
      <c r="N12" s="16"/>
      <c r="O12" s="16"/>
      <c r="P12" s="29" t="s">
        <v>16</v>
      </c>
      <c r="Q12" s="30"/>
      <c r="R12" s="16"/>
      <c r="S12" s="21"/>
    </row>
    <row r="13" spans="1:19" s="2" customFormat="1" ht="18" customHeight="1">
      <c r="A13" s="18"/>
      <c r="B13" s="16"/>
      <c r="C13" s="16"/>
      <c r="D13" s="16"/>
      <c r="E13" s="31"/>
      <c r="F13" s="16"/>
      <c r="G13" s="27"/>
      <c r="H13" s="32"/>
      <c r="I13" s="33"/>
      <c r="J13" s="16"/>
      <c r="K13" s="16"/>
      <c r="L13" s="16"/>
      <c r="M13" s="16"/>
      <c r="N13" s="16"/>
      <c r="O13" s="16"/>
      <c r="P13" s="124"/>
      <c r="Q13" s="30"/>
      <c r="R13" s="16"/>
      <c r="S13" s="21"/>
    </row>
    <row r="14" spans="1:19" s="2" customFormat="1" ht="9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6"/>
    </row>
    <row r="15" spans="1:19" s="2" customFormat="1" ht="20.25" customHeight="1">
      <c r="A15" s="37"/>
      <c r="B15" s="38"/>
      <c r="C15" s="38"/>
      <c r="D15" s="38"/>
      <c r="E15" s="39" t="s">
        <v>17</v>
      </c>
      <c r="F15" s="38"/>
      <c r="G15" s="38"/>
      <c r="H15" s="38"/>
      <c r="I15" s="38"/>
      <c r="J15" s="38"/>
      <c r="K15" s="38"/>
      <c r="L15" s="38"/>
      <c r="M15" s="38"/>
      <c r="N15" s="38"/>
      <c r="O15" s="35"/>
      <c r="P15" s="38"/>
      <c r="Q15" s="38"/>
      <c r="R15" s="38"/>
      <c r="S15" s="40"/>
    </row>
    <row r="16" spans="1:19" s="2" customFormat="1" ht="21" customHeight="1">
      <c r="A16" s="41" t="s">
        <v>18</v>
      </c>
      <c r="B16" s="42"/>
      <c r="C16" s="42"/>
      <c r="D16" s="43"/>
      <c r="E16" s="44" t="s">
        <v>19</v>
      </c>
      <c r="F16" s="43"/>
      <c r="G16" s="44" t="s">
        <v>20</v>
      </c>
      <c r="H16" s="42"/>
      <c r="I16" s="43"/>
      <c r="J16" s="44" t="s">
        <v>21</v>
      </c>
      <c r="K16" s="42"/>
      <c r="L16" s="44" t="s">
        <v>22</v>
      </c>
      <c r="M16" s="42"/>
      <c r="N16" s="42"/>
      <c r="O16" s="45"/>
      <c r="P16" s="43"/>
      <c r="Q16" s="44" t="s">
        <v>23</v>
      </c>
      <c r="R16" s="42"/>
      <c r="S16" s="46"/>
    </row>
    <row r="17" spans="1:19" s="2" customFormat="1" ht="18" customHeight="1">
      <c r="A17" s="47"/>
      <c r="B17" s="48"/>
      <c r="C17" s="48"/>
      <c r="D17" s="49">
        <v>0</v>
      </c>
      <c r="E17" s="50">
        <v>0</v>
      </c>
      <c r="F17" s="51"/>
      <c r="G17" s="52"/>
      <c r="H17" s="48"/>
      <c r="I17" s="49">
        <v>0</v>
      </c>
      <c r="J17" s="50">
        <v>0</v>
      </c>
      <c r="K17" s="53"/>
      <c r="L17" s="52"/>
      <c r="M17" s="48"/>
      <c r="N17" s="48"/>
      <c r="O17" s="54"/>
      <c r="P17" s="49">
        <v>0</v>
      </c>
      <c r="Q17" s="52"/>
      <c r="R17" s="55">
        <v>0</v>
      </c>
      <c r="S17" s="56"/>
    </row>
    <row r="18" spans="1:19" s="2" customFormat="1" ht="20.25" customHeight="1">
      <c r="A18" s="37"/>
      <c r="B18" s="38"/>
      <c r="C18" s="38"/>
      <c r="D18" s="38"/>
      <c r="E18" s="39" t="s">
        <v>24</v>
      </c>
      <c r="F18" s="38"/>
      <c r="G18" s="38"/>
      <c r="H18" s="38"/>
      <c r="I18" s="38"/>
      <c r="J18" s="57" t="s">
        <v>25</v>
      </c>
      <c r="K18" s="38"/>
      <c r="L18" s="38"/>
      <c r="M18" s="38"/>
      <c r="N18" s="38"/>
      <c r="O18" s="35"/>
      <c r="P18" s="38"/>
      <c r="Q18" s="38"/>
      <c r="R18" s="38"/>
      <c r="S18" s="40"/>
    </row>
    <row r="19" spans="1:19" s="2" customFormat="1" ht="18" customHeight="1">
      <c r="A19" s="58" t="s">
        <v>26</v>
      </c>
      <c r="B19" s="59"/>
      <c r="C19" s="60" t="s">
        <v>27</v>
      </c>
      <c r="D19" s="61"/>
      <c r="E19" s="61"/>
      <c r="F19" s="62"/>
      <c r="G19" s="58" t="s">
        <v>28</v>
      </c>
      <c r="H19" s="63"/>
      <c r="I19" s="60" t="s">
        <v>29</v>
      </c>
      <c r="J19" s="61"/>
      <c r="K19" s="61"/>
      <c r="L19" s="58" t="s">
        <v>30</v>
      </c>
      <c r="M19" s="63"/>
      <c r="N19" s="60" t="s">
        <v>31</v>
      </c>
      <c r="O19" s="64"/>
      <c r="P19" s="61"/>
      <c r="Q19" s="61"/>
      <c r="R19" s="61"/>
      <c r="S19" s="62"/>
    </row>
    <row r="20" spans="1:19" s="2" customFormat="1" ht="18" customHeight="1">
      <c r="A20" s="65" t="s">
        <v>32</v>
      </c>
      <c r="B20" s="66" t="s">
        <v>33</v>
      </c>
      <c r="C20" s="67"/>
      <c r="D20" s="68" t="s">
        <v>34</v>
      </c>
      <c r="E20" s="69">
        <f>'Rekapitulácia Senník pre stepné'!C10</f>
        <v>0</v>
      </c>
      <c r="F20" s="70"/>
      <c r="G20" s="65" t="s">
        <v>35</v>
      </c>
      <c r="H20" s="71" t="s">
        <v>36</v>
      </c>
      <c r="I20" s="72"/>
      <c r="J20" s="73">
        <v>0</v>
      </c>
      <c r="K20" s="74"/>
      <c r="L20" s="65" t="s">
        <v>37</v>
      </c>
      <c r="M20" s="75" t="s">
        <v>38</v>
      </c>
      <c r="N20" s="76"/>
      <c r="O20" s="45"/>
      <c r="P20" s="76"/>
      <c r="Q20" s="77">
        <v>0</v>
      </c>
      <c r="R20" s="69">
        <v>0</v>
      </c>
      <c r="S20" s="70"/>
    </row>
    <row r="21" spans="1:19" s="2" customFormat="1" ht="18" customHeight="1">
      <c r="A21" s="65" t="s">
        <v>39</v>
      </c>
      <c r="B21" s="78"/>
      <c r="C21" s="79"/>
      <c r="D21" s="68" t="s">
        <v>40</v>
      </c>
      <c r="E21" s="69">
        <f>'Rekapitulácia Senník pre stepné'!D10</f>
        <v>0</v>
      </c>
      <c r="F21" s="70"/>
      <c r="G21" s="65" t="s">
        <v>41</v>
      </c>
      <c r="H21" s="16" t="s">
        <v>42</v>
      </c>
      <c r="I21" s="72"/>
      <c r="J21" s="73">
        <v>0</v>
      </c>
      <c r="K21" s="74"/>
      <c r="L21" s="65" t="s">
        <v>43</v>
      </c>
      <c r="M21" s="75" t="s">
        <v>44</v>
      </c>
      <c r="N21" s="76"/>
      <c r="O21" s="45"/>
      <c r="P21" s="76"/>
      <c r="Q21" s="77">
        <v>0</v>
      </c>
      <c r="R21" s="69">
        <v>0</v>
      </c>
      <c r="S21" s="70"/>
    </row>
    <row r="22" spans="1:19" s="2" customFormat="1" ht="18" customHeight="1">
      <c r="A22" s="65" t="s">
        <v>45</v>
      </c>
      <c r="B22" s="66" t="s">
        <v>46</v>
      </c>
      <c r="C22" s="67"/>
      <c r="D22" s="68" t="s">
        <v>34</v>
      </c>
      <c r="E22" s="69">
        <f>'Rekapitulácia Senník pre stepné'!C15</f>
        <v>0</v>
      </c>
      <c r="F22" s="70"/>
      <c r="G22" s="65" t="s">
        <v>47</v>
      </c>
      <c r="H22" s="71" t="s">
        <v>48</v>
      </c>
      <c r="I22" s="72"/>
      <c r="J22" s="73">
        <v>0</v>
      </c>
      <c r="K22" s="74"/>
      <c r="L22" s="65" t="s">
        <v>49</v>
      </c>
      <c r="M22" s="75" t="s">
        <v>50</v>
      </c>
      <c r="N22" s="76"/>
      <c r="O22" s="45"/>
      <c r="P22" s="76"/>
      <c r="Q22" s="77">
        <v>0</v>
      </c>
      <c r="R22" s="69">
        <v>0</v>
      </c>
      <c r="S22" s="70"/>
    </row>
    <row r="23" spans="1:19" s="2" customFormat="1" ht="18" customHeight="1">
      <c r="A23" s="65" t="s">
        <v>51</v>
      </c>
      <c r="B23" s="78"/>
      <c r="C23" s="79"/>
      <c r="D23" s="68" t="s">
        <v>40</v>
      </c>
      <c r="E23" s="69">
        <f>'Rekapitulácia Senník pre stepné'!D15</f>
        <v>0</v>
      </c>
      <c r="F23" s="70"/>
      <c r="G23" s="65" t="s">
        <v>52</v>
      </c>
      <c r="H23" s="71"/>
      <c r="I23" s="72"/>
      <c r="J23" s="73">
        <v>0</v>
      </c>
      <c r="K23" s="74"/>
      <c r="L23" s="65" t="s">
        <v>53</v>
      </c>
      <c r="M23" s="75" t="s">
        <v>54</v>
      </c>
      <c r="N23" s="76"/>
      <c r="O23" s="45"/>
      <c r="P23" s="76"/>
      <c r="Q23" s="77">
        <v>0</v>
      </c>
      <c r="R23" s="69">
        <v>0</v>
      </c>
      <c r="S23" s="70"/>
    </row>
    <row r="24" spans="1:19" s="2" customFormat="1" ht="18" customHeight="1">
      <c r="A24" s="65" t="s">
        <v>55</v>
      </c>
      <c r="B24" s="66" t="s">
        <v>56</v>
      </c>
      <c r="C24" s="67"/>
      <c r="D24" s="68" t="s">
        <v>34</v>
      </c>
      <c r="E24" s="69">
        <v>0</v>
      </c>
      <c r="F24" s="70"/>
      <c r="G24" s="80"/>
      <c r="H24" s="76"/>
      <c r="I24" s="72"/>
      <c r="J24" s="73"/>
      <c r="K24" s="74"/>
      <c r="L24" s="65" t="s">
        <v>57</v>
      </c>
      <c r="M24" s="75" t="s">
        <v>58</v>
      </c>
      <c r="N24" s="76"/>
      <c r="O24" s="45"/>
      <c r="P24" s="76"/>
      <c r="Q24" s="77">
        <v>0</v>
      </c>
      <c r="R24" s="69">
        <v>0</v>
      </c>
      <c r="S24" s="70"/>
    </row>
    <row r="25" spans="1:19" s="2" customFormat="1" ht="18" customHeight="1">
      <c r="A25" s="65" t="s">
        <v>59</v>
      </c>
      <c r="B25" s="78"/>
      <c r="C25" s="79"/>
      <c r="D25" s="68" t="s">
        <v>40</v>
      </c>
      <c r="E25" s="69">
        <v>0</v>
      </c>
      <c r="F25" s="70"/>
      <c r="G25" s="80"/>
      <c r="H25" s="76"/>
      <c r="I25" s="72"/>
      <c r="J25" s="73"/>
      <c r="K25" s="74"/>
      <c r="L25" s="65" t="s">
        <v>60</v>
      </c>
      <c r="M25" s="71" t="s">
        <v>61</v>
      </c>
      <c r="N25" s="76"/>
      <c r="O25" s="45"/>
      <c r="P25" s="76"/>
      <c r="Q25" s="72"/>
      <c r="R25" s="69">
        <v>0</v>
      </c>
      <c r="S25" s="70"/>
    </row>
    <row r="26" spans="1:19" s="2" customFormat="1" ht="18" customHeight="1">
      <c r="A26" s="65" t="s">
        <v>62</v>
      </c>
      <c r="B26" s="280" t="s">
        <v>63</v>
      </c>
      <c r="C26" s="280"/>
      <c r="D26" s="280"/>
      <c r="E26" s="81">
        <f>SUM(E20:E25)</f>
        <v>0</v>
      </c>
      <c r="F26" s="40"/>
      <c r="G26" s="65" t="s">
        <v>64</v>
      </c>
      <c r="H26" s="82" t="s">
        <v>65</v>
      </c>
      <c r="I26" s="72"/>
      <c r="J26" s="83"/>
      <c r="K26" s="84"/>
      <c r="L26" s="65" t="s">
        <v>66</v>
      </c>
      <c r="M26" s="82" t="s">
        <v>67</v>
      </c>
      <c r="N26" s="76"/>
      <c r="O26" s="45"/>
      <c r="P26" s="76"/>
      <c r="Q26" s="72"/>
      <c r="R26" s="81">
        <v>0</v>
      </c>
      <c r="S26" s="40"/>
    </row>
    <row r="27" spans="1:19" s="2" customFormat="1" ht="18" customHeight="1">
      <c r="A27" s="85" t="s">
        <v>68</v>
      </c>
      <c r="B27" s="86" t="s">
        <v>69</v>
      </c>
      <c r="C27" s="87"/>
      <c r="D27" s="88"/>
      <c r="E27" s="89">
        <v>0</v>
      </c>
      <c r="F27" s="36"/>
      <c r="G27" s="85" t="s">
        <v>70</v>
      </c>
      <c r="H27" s="86" t="s">
        <v>71</v>
      </c>
      <c r="I27" s="88"/>
      <c r="J27" s="90">
        <v>0</v>
      </c>
      <c r="K27" s="91"/>
      <c r="L27" s="85" t="s">
        <v>72</v>
      </c>
      <c r="M27" s="86" t="s">
        <v>73</v>
      </c>
      <c r="N27" s="87"/>
      <c r="O27" s="35"/>
      <c r="P27" s="87"/>
      <c r="Q27" s="88"/>
      <c r="R27" s="89">
        <v>0</v>
      </c>
      <c r="S27" s="36"/>
    </row>
    <row r="28" spans="1:19" s="2" customFormat="1" ht="18" customHeight="1">
      <c r="A28" s="92" t="s">
        <v>12</v>
      </c>
      <c r="B28" s="15"/>
      <c r="C28" s="15"/>
      <c r="D28" s="15"/>
      <c r="E28" s="15"/>
      <c r="F28" s="93"/>
      <c r="G28" s="94"/>
      <c r="H28" s="15"/>
      <c r="I28" s="15"/>
      <c r="J28" s="15"/>
      <c r="K28" s="15"/>
      <c r="L28" s="58" t="s">
        <v>74</v>
      </c>
      <c r="M28" s="43"/>
      <c r="N28" s="60" t="s">
        <v>75</v>
      </c>
      <c r="O28" s="64"/>
      <c r="P28" s="42"/>
      <c r="Q28" s="42"/>
      <c r="R28" s="42"/>
      <c r="S28" s="46"/>
    </row>
    <row r="29" spans="1:19" s="2" customFormat="1" ht="18" customHeight="1">
      <c r="A29" s="18"/>
      <c r="B29" s="16"/>
      <c r="C29" s="16"/>
      <c r="D29" s="16"/>
      <c r="E29" s="16"/>
      <c r="F29" s="95"/>
      <c r="G29" s="96"/>
      <c r="H29" s="16"/>
      <c r="I29" s="16"/>
      <c r="J29" s="16"/>
      <c r="K29" s="16"/>
      <c r="L29" s="65" t="s">
        <v>76</v>
      </c>
      <c r="M29" s="71" t="s">
        <v>77</v>
      </c>
      <c r="N29" s="76"/>
      <c r="O29" s="45"/>
      <c r="P29" s="76"/>
      <c r="Q29" s="72"/>
      <c r="R29" s="81">
        <f>E26</f>
        <v>0</v>
      </c>
      <c r="S29" s="40"/>
    </row>
    <row r="30" spans="1:19" s="2" customFormat="1" ht="18" customHeight="1">
      <c r="A30" s="97" t="s">
        <v>78</v>
      </c>
      <c r="B30" s="45"/>
      <c r="C30" s="45"/>
      <c r="D30" s="45"/>
      <c r="E30" s="45"/>
      <c r="F30" s="79"/>
      <c r="G30" s="98" t="s">
        <v>79</v>
      </c>
      <c r="H30" s="45"/>
      <c r="I30" s="45"/>
      <c r="J30" s="45"/>
      <c r="K30" s="45"/>
      <c r="L30" s="65" t="s">
        <v>80</v>
      </c>
      <c r="M30" s="75" t="s">
        <v>81</v>
      </c>
      <c r="N30" s="99">
        <v>20</v>
      </c>
      <c r="O30" s="100" t="s">
        <v>82</v>
      </c>
      <c r="P30" s="101">
        <f>R29</f>
        <v>0</v>
      </c>
      <c r="Q30" s="72"/>
      <c r="R30" s="102">
        <f>R29*0.2</f>
        <v>0</v>
      </c>
      <c r="S30" s="103"/>
    </row>
    <row r="31" spans="1:19" s="2" customFormat="1" ht="12.75" customHeight="1" hidden="1">
      <c r="A31" s="104"/>
      <c r="B31" s="105"/>
      <c r="C31" s="105"/>
      <c r="D31" s="105"/>
      <c r="E31" s="105"/>
      <c r="F31" s="67"/>
      <c r="G31" s="106"/>
      <c r="H31" s="105"/>
      <c r="I31" s="105"/>
      <c r="J31" s="105"/>
      <c r="K31" s="105"/>
      <c r="L31" s="107"/>
      <c r="M31" s="108"/>
      <c r="N31" s="109"/>
      <c r="O31" s="110"/>
      <c r="P31" s="111"/>
      <c r="Q31" s="109"/>
      <c r="R31" s="112"/>
      <c r="S31" s="70"/>
    </row>
    <row r="32" spans="1:19" s="2" customFormat="1" ht="35.25" customHeight="1">
      <c r="A32" s="113" t="s">
        <v>10</v>
      </c>
      <c r="B32" s="114"/>
      <c r="C32" s="114"/>
      <c r="D32" s="114"/>
      <c r="E32" s="16"/>
      <c r="F32" s="95"/>
      <c r="G32" s="96"/>
      <c r="H32" s="16"/>
      <c r="I32" s="16"/>
      <c r="J32" s="16"/>
      <c r="K32" s="16"/>
      <c r="L32" s="85" t="s">
        <v>83</v>
      </c>
      <c r="M32" s="281" t="s">
        <v>84</v>
      </c>
      <c r="N32" s="281"/>
      <c r="O32" s="281"/>
      <c r="P32" s="281"/>
      <c r="Q32" s="88"/>
      <c r="R32" s="180">
        <f>R29+R30</f>
        <v>0</v>
      </c>
      <c r="S32" s="28"/>
    </row>
    <row r="33" spans="1:19" s="2" customFormat="1" ht="33" customHeight="1">
      <c r="A33" s="97" t="s">
        <v>78</v>
      </c>
      <c r="B33" s="45"/>
      <c r="C33" s="45"/>
      <c r="D33" s="45"/>
      <c r="E33" s="45"/>
      <c r="F33" s="79"/>
      <c r="G33" s="98" t="s">
        <v>79</v>
      </c>
      <c r="H33" s="45"/>
      <c r="I33" s="45"/>
      <c r="J33" s="45"/>
      <c r="K33" s="45"/>
      <c r="L33" s="58" t="s">
        <v>85</v>
      </c>
      <c r="M33" s="43"/>
      <c r="N33" s="60" t="s">
        <v>86</v>
      </c>
      <c r="O33" s="64"/>
      <c r="P33" s="42"/>
      <c r="Q33" s="42"/>
      <c r="R33" s="116"/>
      <c r="S33" s="46"/>
    </row>
    <row r="34" spans="1:19" s="2" customFormat="1" ht="20.25" customHeight="1">
      <c r="A34" s="117" t="s">
        <v>13</v>
      </c>
      <c r="B34" s="105"/>
      <c r="C34" s="105"/>
      <c r="D34" s="105"/>
      <c r="E34" s="105"/>
      <c r="F34" s="67"/>
      <c r="G34" s="118"/>
      <c r="H34" s="105"/>
      <c r="I34" s="105"/>
      <c r="J34" s="105"/>
      <c r="K34" s="105"/>
      <c r="L34" s="65" t="s">
        <v>87</v>
      </c>
      <c r="M34" s="71" t="s">
        <v>88</v>
      </c>
      <c r="N34" s="76"/>
      <c r="O34" s="45"/>
      <c r="P34" s="76"/>
      <c r="Q34" s="72"/>
      <c r="R34" s="69">
        <v>0</v>
      </c>
      <c r="S34" s="70"/>
    </row>
    <row r="35" spans="1:19" s="2" customFormat="1" ht="18" customHeight="1">
      <c r="A35" s="18"/>
      <c r="B35" s="16"/>
      <c r="C35" s="16"/>
      <c r="D35" s="16"/>
      <c r="E35" s="16"/>
      <c r="F35" s="95"/>
      <c r="G35" s="119"/>
      <c r="H35" s="16"/>
      <c r="I35" s="16"/>
      <c r="J35" s="16"/>
      <c r="K35" s="16"/>
      <c r="L35" s="65" t="s">
        <v>89</v>
      </c>
      <c r="M35" s="71" t="s">
        <v>90</v>
      </c>
      <c r="N35" s="76"/>
      <c r="O35" s="45"/>
      <c r="P35" s="76"/>
      <c r="Q35" s="72"/>
      <c r="R35" s="69">
        <v>0</v>
      </c>
      <c r="S35" s="70"/>
    </row>
    <row r="36" spans="1:19" s="2" customFormat="1" ht="18" customHeight="1">
      <c r="A36" s="120" t="s">
        <v>78</v>
      </c>
      <c r="B36" s="35"/>
      <c r="C36" s="35"/>
      <c r="D36" s="35"/>
      <c r="E36" s="35"/>
      <c r="F36" s="121"/>
      <c r="G36" s="122" t="s">
        <v>79</v>
      </c>
      <c r="H36" s="35"/>
      <c r="I36" s="35"/>
      <c r="J36" s="35"/>
      <c r="K36" s="35"/>
      <c r="L36" s="85" t="s">
        <v>91</v>
      </c>
      <c r="M36" s="86" t="s">
        <v>92</v>
      </c>
      <c r="N36" s="87"/>
      <c r="O36" s="126"/>
      <c r="P36" s="87"/>
      <c r="Q36" s="88"/>
      <c r="R36" s="50">
        <v>0</v>
      </c>
      <c r="S36" s="123"/>
    </row>
  </sheetData>
  <sheetProtection selectLockedCells="1" selectUnlockedCells="1"/>
  <mergeCells count="9">
    <mergeCell ref="E11:M11"/>
    <mergeCell ref="B26:D26"/>
    <mergeCell ref="M32:P32"/>
    <mergeCell ref="E5:M5"/>
    <mergeCell ref="E6:M6"/>
    <mergeCell ref="E7:M7"/>
    <mergeCell ref="B8:D8"/>
    <mergeCell ref="E9:M9"/>
    <mergeCell ref="E10:M10"/>
  </mergeCells>
  <printOptions gridLines="1" headings="1"/>
  <pageMargins left="0.25" right="0.25" top="0.75" bottom="0.75" header="0.3" footer="0.3"/>
  <pageSetup fitToHeight="1" fitToWidth="1" horizontalDpi="300" verticalDpi="300" orientation="portrait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0"/>
  <sheetViews>
    <sheetView showGridLines="0" defaultGridColor="0" zoomScalePageLayoutView="0" colorId="8" workbookViewId="0" topLeftCell="A1">
      <selection activeCell="C5" sqref="C5"/>
    </sheetView>
  </sheetViews>
  <sheetFormatPr defaultColWidth="10.66015625" defaultRowHeight="12" customHeight="1"/>
  <cols>
    <col min="1" max="1" width="15.5" style="1" customWidth="1"/>
    <col min="2" max="2" width="72.33203125" style="1" customWidth="1"/>
    <col min="3" max="3" width="16" style="1" customWidth="1"/>
    <col min="4" max="4" width="15.16015625" style="1" customWidth="1"/>
    <col min="5" max="5" width="16.66015625" style="1" customWidth="1"/>
    <col min="6" max="6" width="13.83203125" style="1" customWidth="1"/>
    <col min="7" max="7" width="0" style="1" hidden="1" customWidth="1"/>
    <col min="8" max="16384" width="10.66015625" style="1" customWidth="1"/>
  </cols>
  <sheetData>
    <row r="1" spans="1:7" s="2" customFormat="1" ht="17.25" customHeight="1">
      <c r="A1" s="127" t="s">
        <v>94</v>
      </c>
      <c r="B1" s="128"/>
      <c r="C1" s="128"/>
      <c r="D1" s="128"/>
      <c r="E1" s="128"/>
      <c r="F1" s="128"/>
      <c r="G1" s="128"/>
    </row>
    <row r="2" spans="1:7" s="2" customFormat="1" ht="12" customHeight="1">
      <c r="A2" s="129" t="s">
        <v>95</v>
      </c>
      <c r="B2" s="130"/>
      <c r="C2" s="130"/>
      <c r="D2" s="128"/>
      <c r="E2" s="128"/>
      <c r="F2" s="128"/>
      <c r="G2" s="128"/>
    </row>
    <row r="3" spans="1:7" s="2" customFormat="1" ht="12" customHeight="1">
      <c r="A3" s="129" t="s">
        <v>245</v>
      </c>
      <c r="B3" s="130"/>
      <c r="C3" s="130" t="s">
        <v>97</v>
      </c>
      <c r="D3" s="128"/>
      <c r="E3" s="128"/>
      <c r="F3" s="128"/>
      <c r="G3" s="128"/>
    </row>
    <row r="4" spans="1:7" s="2" customFormat="1" ht="12" customHeight="1">
      <c r="A4" s="129"/>
      <c r="B4" s="129"/>
      <c r="C4" s="130" t="s">
        <v>98</v>
      </c>
      <c r="D4" s="128"/>
      <c r="E4" s="128"/>
      <c r="F4" s="128"/>
      <c r="G4" s="128"/>
    </row>
    <row r="5" spans="1:7" s="2" customFormat="1" ht="12" customHeight="1">
      <c r="A5" s="130" t="s">
        <v>99</v>
      </c>
      <c r="B5" s="130"/>
      <c r="C5" s="130" t="s">
        <v>267</v>
      </c>
      <c r="D5" s="128"/>
      <c r="E5" s="128"/>
      <c r="F5" s="128"/>
      <c r="G5" s="128"/>
    </row>
    <row r="6" spans="1:7" s="2" customFormat="1" ht="6" customHeight="1">
      <c r="A6" s="128"/>
      <c r="B6" s="128"/>
      <c r="C6" s="128"/>
      <c r="D6" s="128"/>
      <c r="E6" s="128"/>
      <c r="F6" s="128"/>
      <c r="G6" s="128"/>
    </row>
    <row r="7" spans="1:7" s="2" customFormat="1" ht="23.25" customHeight="1">
      <c r="A7" s="131" t="s">
        <v>100</v>
      </c>
      <c r="B7" s="131" t="s">
        <v>101</v>
      </c>
      <c r="C7" s="131" t="s">
        <v>102</v>
      </c>
      <c r="D7" s="131" t="s">
        <v>40</v>
      </c>
      <c r="E7" s="131" t="s">
        <v>103</v>
      </c>
      <c r="F7" s="131" t="s">
        <v>104</v>
      </c>
      <c r="G7" s="131" t="s">
        <v>105</v>
      </c>
    </row>
    <row r="8" spans="1:7" s="2" customFormat="1" ht="12" customHeight="1">
      <c r="A8" s="131" t="s">
        <v>32</v>
      </c>
      <c r="B8" s="131" t="s">
        <v>39</v>
      </c>
      <c r="C8" s="131" t="s">
        <v>45</v>
      </c>
      <c r="D8" s="131" t="s">
        <v>51</v>
      </c>
      <c r="E8" s="131" t="s">
        <v>55</v>
      </c>
      <c r="F8" s="131" t="s">
        <v>59</v>
      </c>
      <c r="G8" s="131" t="s">
        <v>62</v>
      </c>
    </row>
    <row r="9" spans="1:7" s="2" customFormat="1" ht="3" customHeight="1">
      <c r="A9" s="132"/>
      <c r="B9" s="132"/>
      <c r="C9" s="132"/>
      <c r="D9" s="132"/>
      <c r="E9" s="132"/>
      <c r="F9" s="132"/>
      <c r="G9" s="132"/>
    </row>
    <row r="10" spans="1:7" s="2" customFormat="1" ht="15" customHeight="1">
      <c r="A10" s="133" t="s">
        <v>32</v>
      </c>
      <c r="B10" s="134" t="s">
        <v>33</v>
      </c>
      <c r="C10" s="135">
        <f>C11+C12+C13+C14</f>
        <v>0</v>
      </c>
      <c r="D10" s="135">
        <f>D11+D12+D13+D14</f>
        <v>0</v>
      </c>
      <c r="E10" s="135">
        <f>E11+E12+E13+E14</f>
        <v>0</v>
      </c>
      <c r="F10" s="135">
        <f>F11+F12+F13+F14</f>
        <v>16.1287045556</v>
      </c>
      <c r="G10" s="135">
        <f>G11+G12+G13+G14</f>
        <v>0</v>
      </c>
    </row>
    <row r="11" spans="1:7" s="2" customFormat="1" ht="15" customHeight="1">
      <c r="A11" s="136" t="s">
        <v>32</v>
      </c>
      <c r="B11" s="137" t="s">
        <v>161</v>
      </c>
      <c r="C11" s="138">
        <v>0</v>
      </c>
      <c r="D11" s="138">
        <f>'Senník pre stepné kravy v pôdor'!I11</f>
        <v>0</v>
      </c>
      <c r="E11" s="138">
        <f>C11+D11</f>
        <v>0</v>
      </c>
      <c r="F11" s="138">
        <f>'Senník pre stepné kravy v pôdor'!L11</f>
        <v>0</v>
      </c>
      <c r="G11" s="138">
        <v>0</v>
      </c>
    </row>
    <row r="12" spans="1:7" s="2" customFormat="1" ht="15" customHeight="1">
      <c r="A12" s="136" t="s">
        <v>39</v>
      </c>
      <c r="B12" s="137" t="s">
        <v>162</v>
      </c>
      <c r="C12" s="138">
        <v>0</v>
      </c>
      <c r="D12" s="138">
        <f>'Senník pre stepné kravy v pôdor'!I15</f>
        <v>0</v>
      </c>
      <c r="E12" s="138">
        <f>C12+D12</f>
        <v>0</v>
      </c>
      <c r="F12" s="138">
        <f>'Senník pre stepné kravy v pôdor'!L15</f>
        <v>15.8279642036</v>
      </c>
      <c r="G12" s="138">
        <v>0</v>
      </c>
    </row>
    <row r="13" spans="1:7" s="2" customFormat="1" ht="15" customHeight="1">
      <c r="A13" s="136" t="s">
        <v>59</v>
      </c>
      <c r="B13" s="137" t="s">
        <v>163</v>
      </c>
      <c r="C13" s="138">
        <v>0</v>
      </c>
      <c r="D13" s="138">
        <f>'Senník pre stepné kravy v pôdor'!I18</f>
        <v>0</v>
      </c>
      <c r="E13" s="138">
        <f>C13+D13</f>
        <v>0</v>
      </c>
      <c r="F13" s="138">
        <f>'Senník pre stepné kravy v pôdor'!L18</f>
        <v>0.300740352</v>
      </c>
      <c r="G13" s="138">
        <v>0</v>
      </c>
    </row>
    <row r="14" spans="1:7" s="2" customFormat="1" ht="15" customHeight="1">
      <c r="A14" s="136" t="s">
        <v>106</v>
      </c>
      <c r="B14" s="137" t="s">
        <v>107</v>
      </c>
      <c r="C14" s="138">
        <v>0</v>
      </c>
      <c r="D14" s="138">
        <f>'Senník pre stepné kravy v pôdor'!I20</f>
        <v>0</v>
      </c>
      <c r="E14" s="138">
        <f>C14+D14</f>
        <v>0</v>
      </c>
      <c r="F14" s="138">
        <f>'Senník pre stepné kravy v pôdor'!L20</f>
        <v>0</v>
      </c>
      <c r="G14" s="138">
        <v>0</v>
      </c>
    </row>
    <row r="15" spans="1:7" s="2" customFormat="1" ht="15" customHeight="1">
      <c r="A15" s="133" t="s">
        <v>108</v>
      </c>
      <c r="B15" s="134" t="s">
        <v>46</v>
      </c>
      <c r="C15" s="135">
        <f>C16+C17+C18+C19</f>
        <v>0</v>
      </c>
      <c r="D15" s="135">
        <f>D16+D17+D18+D19</f>
        <v>0</v>
      </c>
      <c r="E15" s="135">
        <f>E16+E17+E18+E19</f>
        <v>0</v>
      </c>
      <c r="F15" s="135">
        <f>F16+F17+F18+F19</f>
        <v>16.0688077904</v>
      </c>
      <c r="G15" s="135">
        <f>G16+G17+G18+G19</f>
        <v>0</v>
      </c>
    </row>
    <row r="16" spans="1:7" s="2" customFormat="1" ht="15" customHeight="1">
      <c r="A16" s="136" t="s">
        <v>108</v>
      </c>
      <c r="B16" s="137" t="s">
        <v>109</v>
      </c>
      <c r="C16" s="138">
        <f>'Senník pre stepné kravy v pôdor'!H23</f>
        <v>0</v>
      </c>
      <c r="D16" s="138">
        <f>'Senník pre stepné kravy v pôdor'!I23</f>
        <v>0</v>
      </c>
      <c r="E16" s="138">
        <f>C16+D16</f>
        <v>0</v>
      </c>
      <c r="F16" s="138">
        <f>'Senník pre stepné kravy v pôdor'!L23</f>
        <v>8.817388308000002</v>
      </c>
      <c r="G16" s="138">
        <v>0</v>
      </c>
    </row>
    <row r="17" spans="1:7" s="2" customFormat="1" ht="15" customHeight="1">
      <c r="A17" s="136" t="s">
        <v>164</v>
      </c>
      <c r="B17" s="137" t="s">
        <v>165</v>
      </c>
      <c r="C17" s="138">
        <f>'Senník pre stepné kravy v pôdor'!H35</f>
        <v>0</v>
      </c>
      <c r="D17" s="138">
        <f>'Senník pre stepné kravy v pôdor'!I35</f>
        <v>0</v>
      </c>
      <c r="E17" s="138">
        <f>C17+D17</f>
        <v>0</v>
      </c>
      <c r="F17" s="138">
        <f>'Senník pre stepné kravy v pôdor'!L35</f>
        <v>0.1502341224</v>
      </c>
      <c r="G17" s="138">
        <v>0</v>
      </c>
    </row>
    <row r="18" spans="1:7" s="2" customFormat="1" ht="15" customHeight="1">
      <c r="A18" s="136" t="s">
        <v>166</v>
      </c>
      <c r="B18" s="137" t="s">
        <v>167</v>
      </c>
      <c r="C18" s="138">
        <f>'Senník pre stepné kravy v pôdor'!H40</f>
        <v>0</v>
      </c>
      <c r="D18" s="138">
        <f>'Senník pre stepné kravy v pôdor'!I40</f>
        <v>0</v>
      </c>
      <c r="E18" s="138">
        <f>C18+D18</f>
        <v>0</v>
      </c>
      <c r="F18" s="138">
        <f>'Senník pre stepné kravy v pôdor'!L40</f>
        <v>6.99301136</v>
      </c>
      <c r="G18" s="138">
        <v>0</v>
      </c>
    </row>
    <row r="19" spans="1:7" s="2" customFormat="1" ht="15" customHeight="1">
      <c r="A19" s="136" t="s">
        <v>168</v>
      </c>
      <c r="B19" s="137" t="s">
        <v>169</v>
      </c>
      <c r="C19" s="138">
        <f>'Senník pre stepné kravy v pôdor'!H45</f>
        <v>0</v>
      </c>
      <c r="D19" s="138">
        <f>'Senník pre stepné kravy v pôdor'!I45</f>
        <v>0</v>
      </c>
      <c r="E19" s="138">
        <f>C19+D19</f>
        <v>0</v>
      </c>
      <c r="F19" s="138">
        <f>'Senník pre stepné kravy v pôdor'!L45</f>
        <v>0.10817399999999999</v>
      </c>
      <c r="G19" s="138">
        <v>0</v>
      </c>
    </row>
    <row r="20" spans="1:7" s="2" customFormat="1" ht="21" customHeight="1">
      <c r="A20" s="139"/>
      <c r="B20" s="140" t="s">
        <v>110</v>
      </c>
      <c r="C20" s="141">
        <f>C10+C15</f>
        <v>0</v>
      </c>
      <c r="D20" s="141">
        <f>D10+D15</f>
        <v>0</v>
      </c>
      <c r="E20" s="141">
        <f>E10+E15</f>
        <v>0</v>
      </c>
      <c r="F20" s="141">
        <f>F10+F15</f>
        <v>32.197512345999996</v>
      </c>
      <c r="G20" s="141">
        <f>G10+G15</f>
        <v>0</v>
      </c>
    </row>
  </sheetData>
  <sheetProtection selectLockedCells="1" selectUnlockedCells="1"/>
  <printOptions gridLines="1" headings="1"/>
  <pageMargins left="0.7479166666666667" right="0.7479166666666667" top="0.9840277777777777" bottom="0" header="0.5118055555555555" footer="0.511805555555555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GridLines="0" defaultGridColor="0" zoomScalePageLayoutView="0" colorId="8" workbookViewId="0" topLeftCell="A4">
      <selection activeCell="F5" sqref="F5"/>
    </sheetView>
  </sheetViews>
  <sheetFormatPr defaultColWidth="10.66015625" defaultRowHeight="12" customHeight="1"/>
  <cols>
    <col min="1" max="1" width="7" style="1" customWidth="1"/>
    <col min="2" max="2" width="8.16015625" style="1" customWidth="1"/>
    <col min="3" max="3" width="15.66015625" style="1" customWidth="1"/>
    <col min="4" max="4" width="60.33203125" style="1" customWidth="1"/>
    <col min="5" max="5" width="5.16015625" style="1" customWidth="1"/>
    <col min="6" max="7" width="9.83203125" style="1" customWidth="1"/>
    <col min="8" max="8" width="14.5" style="1" customWidth="1"/>
    <col min="9" max="9" width="13" style="1" customWidth="1"/>
    <col min="10" max="10" width="14.5" style="1" customWidth="1"/>
    <col min="11" max="11" width="9.83203125" style="1" customWidth="1"/>
    <col min="12" max="12" width="13" style="1" customWidth="1"/>
    <col min="13" max="16384" width="10.66015625" style="1" customWidth="1"/>
  </cols>
  <sheetData>
    <row r="1" spans="1:12" s="2" customFormat="1" ht="20.25" customHeight="1">
      <c r="A1" s="127" t="s">
        <v>111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s="2" customFormat="1" ht="12" customHeight="1">
      <c r="A2" s="129" t="s">
        <v>95</v>
      </c>
      <c r="B2" s="130"/>
      <c r="C2" s="130"/>
      <c r="D2" s="130"/>
      <c r="E2" s="130"/>
      <c r="F2" s="130"/>
      <c r="G2" s="128"/>
      <c r="H2" s="128"/>
      <c r="I2" s="128"/>
      <c r="J2" s="128"/>
      <c r="K2" s="128"/>
      <c r="L2" s="128"/>
    </row>
    <row r="3" spans="1:12" s="2" customFormat="1" ht="12" customHeight="1">
      <c r="A3" s="129" t="s">
        <v>245</v>
      </c>
      <c r="B3" s="130"/>
      <c r="C3" s="130"/>
      <c r="D3" s="130"/>
      <c r="E3" s="130"/>
      <c r="F3" s="130" t="s">
        <v>97</v>
      </c>
      <c r="G3" s="128"/>
      <c r="H3" s="128"/>
      <c r="I3" s="128"/>
      <c r="J3" s="128"/>
      <c r="K3" s="128"/>
      <c r="L3" s="128"/>
    </row>
    <row r="4" spans="1:12" s="2" customFormat="1" ht="12" customHeight="1">
      <c r="A4" s="288"/>
      <c r="B4" s="288"/>
      <c r="C4" s="129"/>
      <c r="D4" s="130"/>
      <c r="E4" s="130"/>
      <c r="F4" s="130" t="s">
        <v>112</v>
      </c>
      <c r="G4" s="128"/>
      <c r="H4" s="128"/>
      <c r="I4" s="128"/>
      <c r="J4" s="128"/>
      <c r="K4" s="128"/>
      <c r="L4" s="128"/>
    </row>
    <row r="5" spans="1:12" s="2" customFormat="1" ht="12" customHeight="1">
      <c r="A5" s="130" t="s">
        <v>99</v>
      </c>
      <c r="B5" s="130"/>
      <c r="C5" s="130"/>
      <c r="D5" s="130"/>
      <c r="E5" s="130"/>
      <c r="F5" s="130" t="s">
        <v>267</v>
      </c>
      <c r="G5" s="128"/>
      <c r="H5" s="128"/>
      <c r="I5" s="128"/>
      <c r="J5" s="128"/>
      <c r="K5" s="128"/>
      <c r="L5" s="128"/>
    </row>
    <row r="6" spans="1:12" s="2" customFormat="1" ht="6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s="2" customFormat="1" ht="24" customHeight="1">
      <c r="A7" s="142" t="s">
        <v>113</v>
      </c>
      <c r="B7" s="142" t="s">
        <v>114</v>
      </c>
      <c r="C7" s="142" t="s">
        <v>115</v>
      </c>
      <c r="D7" s="142" t="s">
        <v>101</v>
      </c>
      <c r="E7" s="142" t="s">
        <v>116</v>
      </c>
      <c r="F7" s="142" t="s">
        <v>117</v>
      </c>
      <c r="G7" s="142" t="s">
        <v>118</v>
      </c>
      <c r="H7" s="142" t="s">
        <v>119</v>
      </c>
      <c r="I7" s="142" t="s">
        <v>120</v>
      </c>
      <c r="J7" s="142" t="s">
        <v>103</v>
      </c>
      <c r="K7" s="142" t="s">
        <v>121</v>
      </c>
      <c r="L7" s="142" t="s">
        <v>104</v>
      </c>
    </row>
    <row r="8" spans="1:12" s="2" customFormat="1" ht="12" customHeight="1">
      <c r="A8" s="142" t="s">
        <v>32</v>
      </c>
      <c r="B8" s="142" t="s">
        <v>39</v>
      </c>
      <c r="C8" s="142" t="s">
        <v>45</v>
      </c>
      <c r="D8" s="142" t="s">
        <v>51</v>
      </c>
      <c r="E8" s="142" t="s">
        <v>55</v>
      </c>
      <c r="F8" s="142" t="s">
        <v>59</v>
      </c>
      <c r="G8" s="142" t="s">
        <v>62</v>
      </c>
      <c r="H8" s="142" t="s">
        <v>35</v>
      </c>
      <c r="I8" s="142" t="s">
        <v>41</v>
      </c>
      <c r="J8" s="142" t="s">
        <v>47</v>
      </c>
      <c r="K8" s="142" t="s">
        <v>52</v>
      </c>
      <c r="L8" s="142" t="s">
        <v>64</v>
      </c>
    </row>
    <row r="9" spans="1:12" s="2" customFormat="1" ht="6" customHeight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</row>
    <row r="10" spans="1:12" s="2" customFormat="1" ht="12" customHeight="1">
      <c r="A10" s="143"/>
      <c r="B10" s="144"/>
      <c r="C10" s="144" t="s">
        <v>32</v>
      </c>
      <c r="D10" s="144" t="s">
        <v>33</v>
      </c>
      <c r="E10" s="144"/>
      <c r="F10" s="145"/>
      <c r="G10" s="145"/>
      <c r="H10" s="145">
        <f>H11+H15+H18+H20</f>
        <v>0</v>
      </c>
      <c r="I10" s="145">
        <f>I11+I15+I18+I20</f>
        <v>0</v>
      </c>
      <c r="J10" s="145">
        <f>J11+J15+J18+J20</f>
        <v>0</v>
      </c>
      <c r="K10" s="146"/>
      <c r="L10" s="145">
        <f>L11+L15+L18+L20</f>
        <v>16.1287045556</v>
      </c>
    </row>
    <row r="11" spans="1:12" s="2" customFormat="1" ht="21" customHeight="1">
      <c r="A11" s="147"/>
      <c r="B11" s="148"/>
      <c r="C11" s="148" t="s">
        <v>32</v>
      </c>
      <c r="D11" s="148" t="s">
        <v>161</v>
      </c>
      <c r="E11" s="148"/>
      <c r="F11" s="149"/>
      <c r="G11" s="149"/>
      <c r="H11" s="149">
        <f>H12+H13+H14</f>
        <v>0</v>
      </c>
      <c r="I11" s="149">
        <f>I12+I13+I14</f>
        <v>0</v>
      </c>
      <c r="J11" s="149">
        <f>J12+J13+J14</f>
        <v>0</v>
      </c>
      <c r="K11" s="150"/>
      <c r="L11" s="149">
        <f>L12+L13+L14</f>
        <v>0</v>
      </c>
    </row>
    <row r="12" spans="1:12" s="2" customFormat="1" ht="24" customHeight="1">
      <c r="A12" s="156">
        <v>1</v>
      </c>
      <c r="B12" s="157" t="s">
        <v>170</v>
      </c>
      <c r="C12" s="157" t="s">
        <v>171</v>
      </c>
      <c r="D12" s="157" t="s">
        <v>172</v>
      </c>
      <c r="E12" s="157" t="s">
        <v>146</v>
      </c>
      <c r="F12" s="158">
        <v>117</v>
      </c>
      <c r="G12" s="158">
        <v>0</v>
      </c>
      <c r="H12" s="181">
        <v>0</v>
      </c>
      <c r="I12" s="181">
        <f>F12*G12</f>
        <v>0</v>
      </c>
      <c r="J12" s="181">
        <f>H12+I12</f>
        <v>0</v>
      </c>
      <c r="K12" s="184">
        <v>0</v>
      </c>
      <c r="L12" s="185">
        <v>0</v>
      </c>
    </row>
    <row r="13" spans="1:12" s="2" customFormat="1" ht="12" customHeight="1">
      <c r="A13" s="161">
        <v>2</v>
      </c>
      <c r="B13" s="162" t="s">
        <v>170</v>
      </c>
      <c r="C13" s="162" t="s">
        <v>173</v>
      </c>
      <c r="D13" s="162" t="s">
        <v>174</v>
      </c>
      <c r="E13" s="162" t="s">
        <v>129</v>
      </c>
      <c r="F13" s="163">
        <v>7.62</v>
      </c>
      <c r="G13" s="163">
        <v>0</v>
      </c>
      <c r="H13" s="182">
        <v>0</v>
      </c>
      <c r="I13" s="182">
        <f>F13*G13</f>
        <v>0</v>
      </c>
      <c r="J13" s="182">
        <f>H13+I13</f>
        <v>0</v>
      </c>
      <c r="K13" s="188">
        <v>0</v>
      </c>
      <c r="L13" s="194">
        <v>0</v>
      </c>
    </row>
    <row r="14" spans="1:12" s="2" customFormat="1" ht="12" customHeight="1">
      <c r="A14" s="166">
        <v>3</v>
      </c>
      <c r="B14" s="167" t="s">
        <v>170</v>
      </c>
      <c r="C14" s="167" t="s">
        <v>130</v>
      </c>
      <c r="D14" s="167" t="s">
        <v>131</v>
      </c>
      <c r="E14" s="167" t="s">
        <v>129</v>
      </c>
      <c r="F14" s="168">
        <v>7.62</v>
      </c>
      <c r="G14" s="168">
        <v>0</v>
      </c>
      <c r="H14" s="183">
        <v>0</v>
      </c>
      <c r="I14" s="183">
        <f>F14*G14</f>
        <v>0</v>
      </c>
      <c r="J14" s="183">
        <f>H14+I14</f>
        <v>0</v>
      </c>
      <c r="K14" s="186">
        <v>0</v>
      </c>
      <c r="L14" s="187">
        <v>0</v>
      </c>
    </row>
    <row r="15" spans="1:12" s="2" customFormat="1" ht="21" customHeight="1">
      <c r="A15" s="147"/>
      <c r="B15" s="148"/>
      <c r="C15" s="148" t="s">
        <v>39</v>
      </c>
      <c r="D15" s="148" t="s">
        <v>162</v>
      </c>
      <c r="E15" s="148"/>
      <c r="F15" s="149"/>
      <c r="G15" s="149"/>
      <c r="H15" s="149">
        <f>H16+H17</f>
        <v>0</v>
      </c>
      <c r="I15" s="149">
        <f>I16+I17</f>
        <v>0</v>
      </c>
      <c r="J15" s="149">
        <f>J16+J17</f>
        <v>0</v>
      </c>
      <c r="K15" s="150"/>
      <c r="L15" s="149">
        <f>L16+L17</f>
        <v>15.8279642036</v>
      </c>
    </row>
    <row r="16" spans="1:12" s="2" customFormat="1" ht="12" customHeight="1">
      <c r="A16" s="156">
        <v>4</v>
      </c>
      <c r="B16" s="157" t="s">
        <v>175</v>
      </c>
      <c r="C16" s="157" t="s">
        <v>132</v>
      </c>
      <c r="D16" s="157" t="s">
        <v>133</v>
      </c>
      <c r="E16" s="157" t="s">
        <v>129</v>
      </c>
      <c r="F16" s="158">
        <v>0.77</v>
      </c>
      <c r="G16" s="158">
        <v>0</v>
      </c>
      <c r="H16" s="181">
        <v>0</v>
      </c>
      <c r="I16" s="181">
        <f>F16*G16</f>
        <v>0</v>
      </c>
      <c r="J16" s="181">
        <f>H16+I16</f>
        <v>0</v>
      </c>
      <c r="K16" s="184">
        <v>1.93971</v>
      </c>
      <c r="L16" s="185">
        <f>K16*F16</f>
        <v>1.4935767</v>
      </c>
    </row>
    <row r="17" spans="1:12" s="2" customFormat="1" ht="12" customHeight="1">
      <c r="A17" s="166">
        <v>5</v>
      </c>
      <c r="B17" s="167" t="s">
        <v>122</v>
      </c>
      <c r="C17" s="167" t="s">
        <v>176</v>
      </c>
      <c r="D17" s="167" t="s">
        <v>177</v>
      </c>
      <c r="E17" s="167" t="s">
        <v>129</v>
      </c>
      <c r="F17" s="168">
        <v>5.9</v>
      </c>
      <c r="G17" s="168">
        <v>0</v>
      </c>
      <c r="H17" s="183">
        <v>0</v>
      </c>
      <c r="I17" s="183">
        <f>F17*G17</f>
        <v>0</v>
      </c>
      <c r="J17" s="183">
        <f>H17+I17</f>
        <v>0</v>
      </c>
      <c r="K17" s="186">
        <v>2.429557204</v>
      </c>
      <c r="L17" s="187">
        <f>F17*K17</f>
        <v>14.3343875036</v>
      </c>
    </row>
    <row r="18" spans="1:12" s="2" customFormat="1" ht="21" customHeight="1">
      <c r="A18" s="147"/>
      <c r="B18" s="148"/>
      <c r="C18" s="148" t="s">
        <v>59</v>
      </c>
      <c r="D18" s="148" t="s">
        <v>163</v>
      </c>
      <c r="E18" s="148"/>
      <c r="F18" s="149"/>
      <c r="G18" s="149"/>
      <c r="H18" s="149">
        <f>H19</f>
        <v>0</v>
      </c>
      <c r="I18" s="149">
        <f>I19</f>
        <v>0</v>
      </c>
      <c r="J18" s="149">
        <f>J19</f>
        <v>0</v>
      </c>
      <c r="K18" s="150"/>
      <c r="L18" s="149">
        <f>L19</f>
        <v>0.300740352</v>
      </c>
    </row>
    <row r="19" spans="1:12" s="2" customFormat="1" ht="24" customHeight="1">
      <c r="A19" s="151">
        <v>6</v>
      </c>
      <c r="B19" s="152" t="s">
        <v>122</v>
      </c>
      <c r="C19" s="152" t="s">
        <v>178</v>
      </c>
      <c r="D19" s="152" t="s">
        <v>179</v>
      </c>
      <c r="E19" s="152" t="s">
        <v>125</v>
      </c>
      <c r="F19" s="153">
        <v>0.25</v>
      </c>
      <c r="G19" s="153">
        <v>0</v>
      </c>
      <c r="H19" s="153">
        <v>0</v>
      </c>
      <c r="I19" s="153">
        <f>F19*G19</f>
        <v>0</v>
      </c>
      <c r="J19" s="153">
        <f>H19+I19</f>
        <v>0</v>
      </c>
      <c r="K19" s="154">
        <v>1.202961408</v>
      </c>
      <c r="L19" s="155">
        <f>F19*K19</f>
        <v>0.300740352</v>
      </c>
    </row>
    <row r="20" spans="1:12" s="2" customFormat="1" ht="21" customHeight="1">
      <c r="A20" s="147"/>
      <c r="B20" s="148"/>
      <c r="C20" s="148" t="s">
        <v>106</v>
      </c>
      <c r="D20" s="148" t="s">
        <v>107</v>
      </c>
      <c r="E20" s="148"/>
      <c r="F20" s="149"/>
      <c r="G20" s="149"/>
      <c r="H20" s="149">
        <f>H21</f>
        <v>0</v>
      </c>
      <c r="I20" s="149">
        <f>I21</f>
        <v>0</v>
      </c>
      <c r="J20" s="149">
        <f>J21</f>
        <v>0</v>
      </c>
      <c r="K20" s="150"/>
      <c r="L20" s="149">
        <f>L21</f>
        <v>0</v>
      </c>
    </row>
    <row r="21" spans="1:12" s="2" customFormat="1" ht="24" customHeight="1">
      <c r="A21" s="151">
        <v>7</v>
      </c>
      <c r="B21" s="152" t="s">
        <v>122</v>
      </c>
      <c r="C21" s="152" t="s">
        <v>123</v>
      </c>
      <c r="D21" s="152" t="s">
        <v>124</v>
      </c>
      <c r="E21" s="152" t="s">
        <v>125</v>
      </c>
      <c r="F21" s="153">
        <v>16.129</v>
      </c>
      <c r="G21" s="153">
        <v>0</v>
      </c>
      <c r="H21" s="153">
        <v>0</v>
      </c>
      <c r="I21" s="153">
        <f>F21*G21</f>
        <v>0</v>
      </c>
      <c r="J21" s="153">
        <f>H21+I21</f>
        <v>0</v>
      </c>
      <c r="K21" s="154">
        <v>0</v>
      </c>
      <c r="L21" s="155">
        <v>0</v>
      </c>
    </row>
    <row r="22" spans="1:12" s="2" customFormat="1" ht="12" customHeight="1">
      <c r="A22" s="143"/>
      <c r="B22" s="144"/>
      <c r="C22" s="144" t="s">
        <v>108</v>
      </c>
      <c r="D22" s="144" t="s">
        <v>46</v>
      </c>
      <c r="E22" s="144"/>
      <c r="F22" s="145"/>
      <c r="G22" s="145"/>
      <c r="H22" s="145">
        <f>H23+H35+H40+H45</f>
        <v>0</v>
      </c>
      <c r="I22" s="145">
        <f>I23+I35+I40+I45</f>
        <v>0</v>
      </c>
      <c r="J22" s="145">
        <f>J23+J35+J40+J45</f>
        <v>0</v>
      </c>
      <c r="K22" s="146"/>
      <c r="L22" s="145">
        <f>L23+L35+L40+L45</f>
        <v>16.0688077904</v>
      </c>
    </row>
    <row r="23" spans="1:12" s="2" customFormat="1" ht="21" customHeight="1">
      <c r="A23" s="147"/>
      <c r="B23" s="148"/>
      <c r="C23" s="148" t="s">
        <v>108</v>
      </c>
      <c r="D23" s="148" t="s">
        <v>109</v>
      </c>
      <c r="E23" s="148"/>
      <c r="F23" s="149"/>
      <c r="G23" s="149"/>
      <c r="H23" s="149">
        <f>H24+H25+H26+H27+H28+H30+H31+H33+H34</f>
        <v>0</v>
      </c>
      <c r="I23" s="149">
        <f>I24+I25+I26+I27+I28+I30+I31+I33+I34</f>
        <v>0</v>
      </c>
      <c r="J23" s="149">
        <f>J24+J25+J26+J27+J28+J30+J31+J33+J34</f>
        <v>0</v>
      </c>
      <c r="K23" s="150"/>
      <c r="L23" s="149">
        <f>L24+L25+L26+L27+L28+L30+L31+L33+L34</f>
        <v>8.817388308000002</v>
      </c>
    </row>
    <row r="24" spans="1:12" s="2" customFormat="1" ht="24" customHeight="1">
      <c r="A24" s="156">
        <v>8</v>
      </c>
      <c r="B24" s="157" t="s">
        <v>108</v>
      </c>
      <c r="C24" s="157" t="s">
        <v>180</v>
      </c>
      <c r="D24" s="157" t="s">
        <v>246</v>
      </c>
      <c r="E24" s="157" t="s">
        <v>154</v>
      </c>
      <c r="F24" s="158">
        <v>32</v>
      </c>
      <c r="G24" s="158">
        <v>0</v>
      </c>
      <c r="H24" s="181">
        <v>0</v>
      </c>
      <c r="I24" s="181">
        <f>F24*G24</f>
        <v>0</v>
      </c>
      <c r="J24" s="181">
        <f>H24+I24</f>
        <v>0</v>
      </c>
      <c r="K24" s="184">
        <v>0</v>
      </c>
      <c r="L24" s="185">
        <f>F24*K24</f>
        <v>0</v>
      </c>
    </row>
    <row r="25" spans="1:12" s="2" customFormat="1" ht="24" customHeight="1">
      <c r="A25" s="166">
        <v>9</v>
      </c>
      <c r="B25" s="167" t="s">
        <v>108</v>
      </c>
      <c r="C25" s="167" t="s">
        <v>182</v>
      </c>
      <c r="D25" s="167" t="s">
        <v>183</v>
      </c>
      <c r="E25" s="167" t="s">
        <v>138</v>
      </c>
      <c r="F25" s="168">
        <v>473.24</v>
      </c>
      <c r="G25" s="168">
        <v>0</v>
      </c>
      <c r="H25" s="183">
        <v>0</v>
      </c>
      <c r="I25" s="183">
        <f>F25*G25</f>
        <v>0</v>
      </c>
      <c r="J25" s="183">
        <f>H25+I25</f>
        <v>0</v>
      </c>
      <c r="K25" s="186">
        <v>0.00099</v>
      </c>
      <c r="L25" s="187">
        <f>F25*K25</f>
        <v>0.4685076</v>
      </c>
    </row>
    <row r="26" spans="1:12" s="2" customFormat="1" ht="12" customHeight="1">
      <c r="A26" s="171">
        <v>10</v>
      </c>
      <c r="B26" s="172"/>
      <c r="C26" s="172" t="s">
        <v>140</v>
      </c>
      <c r="D26" s="172" t="s">
        <v>141</v>
      </c>
      <c r="E26" s="172" t="s">
        <v>129</v>
      </c>
      <c r="F26" s="173">
        <v>9.728</v>
      </c>
      <c r="G26" s="173">
        <v>0</v>
      </c>
      <c r="H26" s="173">
        <f>F26*G26</f>
        <v>0</v>
      </c>
      <c r="I26" s="173">
        <v>0</v>
      </c>
      <c r="J26" s="173">
        <f>I26+H26</f>
        <v>0</v>
      </c>
      <c r="K26" s="174">
        <v>0.55</v>
      </c>
      <c r="L26" s="175">
        <f>K26*F26</f>
        <v>5.3504000000000005</v>
      </c>
    </row>
    <row r="27" spans="1:12" s="2" customFormat="1" ht="24" customHeight="1">
      <c r="A27" s="151">
        <v>11</v>
      </c>
      <c r="B27" s="152" t="s">
        <v>108</v>
      </c>
      <c r="C27" s="152" t="s">
        <v>184</v>
      </c>
      <c r="D27" s="152" t="s">
        <v>185</v>
      </c>
      <c r="E27" s="152" t="s">
        <v>146</v>
      </c>
      <c r="F27" s="153">
        <v>134</v>
      </c>
      <c r="G27" s="153">
        <v>0</v>
      </c>
      <c r="H27" s="153">
        <v>0</v>
      </c>
      <c r="I27" s="158">
        <f>F27*G27</f>
        <v>0</v>
      </c>
      <c r="J27" s="158">
        <f>H27+I27</f>
        <v>0</v>
      </c>
      <c r="K27" s="154">
        <v>0</v>
      </c>
      <c r="L27" s="170">
        <f>F27*K27</f>
        <v>0</v>
      </c>
    </row>
    <row r="28" spans="1:12" s="2" customFormat="1" ht="12" customHeight="1">
      <c r="A28" s="171">
        <v>12</v>
      </c>
      <c r="B28" s="172" t="s">
        <v>234</v>
      </c>
      <c r="C28" s="172" t="s">
        <v>186</v>
      </c>
      <c r="D28" s="172" t="s">
        <v>187</v>
      </c>
      <c r="E28" s="172" t="s">
        <v>146</v>
      </c>
      <c r="F28" s="173">
        <v>147.4</v>
      </c>
      <c r="G28" s="173">
        <v>0</v>
      </c>
      <c r="H28" s="173">
        <f>F28*G28</f>
        <v>0</v>
      </c>
      <c r="I28" s="173">
        <v>0</v>
      </c>
      <c r="J28" s="173">
        <f>I28+H28</f>
        <v>0</v>
      </c>
      <c r="K28" s="174">
        <v>0.0128</v>
      </c>
      <c r="L28" s="175">
        <f>K28*F28</f>
        <v>1.8867200000000002</v>
      </c>
    </row>
    <row r="29" spans="1:12" s="2" customFormat="1" ht="12" customHeight="1">
      <c r="A29" s="215"/>
      <c r="B29" s="216"/>
      <c r="C29" s="216"/>
      <c r="D29" s="216" t="s">
        <v>247</v>
      </c>
      <c r="E29" s="216"/>
      <c r="F29" s="217">
        <v>147.4</v>
      </c>
      <c r="G29" s="217"/>
      <c r="H29" s="217"/>
      <c r="I29" s="217"/>
      <c r="J29" s="217"/>
      <c r="K29" s="218"/>
      <c r="L29" s="221"/>
    </row>
    <row r="30" spans="1:12" s="2" customFormat="1" ht="24" customHeight="1">
      <c r="A30" s="151">
        <v>13</v>
      </c>
      <c r="B30" s="152" t="s">
        <v>108</v>
      </c>
      <c r="C30" s="152" t="s">
        <v>188</v>
      </c>
      <c r="D30" s="152" t="s">
        <v>189</v>
      </c>
      <c r="E30" s="152" t="s">
        <v>146</v>
      </c>
      <c r="F30" s="153">
        <v>141.865</v>
      </c>
      <c r="G30" s="153">
        <v>0</v>
      </c>
      <c r="H30" s="153">
        <v>0</v>
      </c>
      <c r="I30" s="158">
        <f>F30*G30</f>
        <v>0</v>
      </c>
      <c r="J30" s="158">
        <f>H30+I30</f>
        <v>0</v>
      </c>
      <c r="K30" s="154">
        <v>0</v>
      </c>
      <c r="L30" s="170">
        <f>F30*K30</f>
        <v>0</v>
      </c>
    </row>
    <row r="31" spans="1:12" s="2" customFormat="1" ht="12" customHeight="1">
      <c r="A31" s="171">
        <v>14</v>
      </c>
      <c r="B31" s="172" t="s">
        <v>139</v>
      </c>
      <c r="C31" s="172" t="s">
        <v>190</v>
      </c>
      <c r="D31" s="172" t="s">
        <v>191</v>
      </c>
      <c r="E31" s="172" t="s">
        <v>129</v>
      </c>
      <c r="F31" s="173">
        <v>1.85</v>
      </c>
      <c r="G31" s="173">
        <v>0</v>
      </c>
      <c r="H31" s="173">
        <f>F31*G31</f>
        <v>0</v>
      </c>
      <c r="I31" s="173">
        <v>0</v>
      </c>
      <c r="J31" s="173">
        <f>I31+H31</f>
        <v>0</v>
      </c>
      <c r="K31" s="174">
        <v>0.55</v>
      </c>
      <c r="L31" s="175">
        <f>K31*F31</f>
        <v>1.0175</v>
      </c>
    </row>
    <row r="32" spans="1:12" s="2" customFormat="1" ht="12" customHeight="1">
      <c r="A32" s="215">
        <v>15</v>
      </c>
      <c r="B32" s="216"/>
      <c r="C32" s="216"/>
      <c r="D32" s="216" t="s">
        <v>248</v>
      </c>
      <c r="E32" s="216"/>
      <c r="F32" s="217">
        <v>1.85</v>
      </c>
      <c r="G32" s="217"/>
      <c r="H32" s="217"/>
      <c r="I32" s="217"/>
      <c r="J32" s="217"/>
      <c r="K32" s="218"/>
      <c r="L32" s="221"/>
    </row>
    <row r="33" spans="1:12" s="2" customFormat="1" ht="24" customHeight="1">
      <c r="A33" s="156">
        <v>16</v>
      </c>
      <c r="B33" s="157" t="s">
        <v>108</v>
      </c>
      <c r="C33" s="157" t="s">
        <v>142</v>
      </c>
      <c r="D33" s="157" t="s">
        <v>143</v>
      </c>
      <c r="E33" s="157" t="s">
        <v>129</v>
      </c>
      <c r="F33" s="158">
        <v>4</v>
      </c>
      <c r="G33" s="158">
        <v>0</v>
      </c>
      <c r="H33" s="158">
        <v>0</v>
      </c>
      <c r="I33" s="181">
        <f>F33*G33</f>
        <v>0</v>
      </c>
      <c r="J33" s="181">
        <f>H33+I33</f>
        <v>0</v>
      </c>
      <c r="K33" s="184">
        <v>0.023565177</v>
      </c>
      <c r="L33" s="185">
        <f>F33*K33</f>
        <v>0.094260708</v>
      </c>
    </row>
    <row r="34" spans="1:12" s="2" customFormat="1" ht="12" customHeight="1">
      <c r="A34" s="166">
        <v>17</v>
      </c>
      <c r="B34" s="167" t="s">
        <v>108</v>
      </c>
      <c r="C34" s="167" t="s">
        <v>155</v>
      </c>
      <c r="D34" s="167" t="s">
        <v>156</v>
      </c>
      <c r="E34" s="167" t="s">
        <v>125</v>
      </c>
      <c r="F34" s="168">
        <f>L23</f>
        <v>8.817388308000002</v>
      </c>
      <c r="G34" s="168">
        <v>0</v>
      </c>
      <c r="H34" s="168">
        <v>0</v>
      </c>
      <c r="I34" s="183">
        <v>0</v>
      </c>
      <c r="J34" s="183">
        <f>H34+I34</f>
        <v>0</v>
      </c>
      <c r="K34" s="186">
        <v>0</v>
      </c>
      <c r="L34" s="187">
        <v>0</v>
      </c>
    </row>
    <row r="35" spans="1:12" s="2" customFormat="1" ht="21" customHeight="1">
      <c r="A35" s="147"/>
      <c r="B35" s="148"/>
      <c r="C35" s="148" t="s">
        <v>164</v>
      </c>
      <c r="D35" s="148" t="s">
        <v>165</v>
      </c>
      <c r="E35" s="148"/>
      <c r="F35" s="149"/>
      <c r="G35" s="149"/>
      <c r="H35" s="149">
        <f>H36+H37+H38+H39</f>
        <v>0</v>
      </c>
      <c r="I35" s="149">
        <f>I36+I37+I38+I39</f>
        <v>0</v>
      </c>
      <c r="J35" s="149">
        <f>J36+J37+J38+J39</f>
        <v>0</v>
      </c>
      <c r="K35" s="150"/>
      <c r="L35" s="149">
        <f>L36+L37+L38+L39</f>
        <v>0.1502341224</v>
      </c>
    </row>
    <row r="36" spans="1:12" s="2" customFormat="1" ht="24" customHeight="1">
      <c r="A36" s="156">
        <v>18</v>
      </c>
      <c r="B36" s="157" t="s">
        <v>164</v>
      </c>
      <c r="C36" s="157" t="s">
        <v>192</v>
      </c>
      <c r="D36" s="157" t="s">
        <v>193</v>
      </c>
      <c r="E36" s="157" t="s">
        <v>138</v>
      </c>
      <c r="F36" s="158">
        <v>26.4</v>
      </c>
      <c r="G36" s="158">
        <v>0</v>
      </c>
      <c r="H36" s="158">
        <v>0</v>
      </c>
      <c r="I36" s="181">
        <f>F36*G36</f>
        <v>0</v>
      </c>
      <c r="J36" s="181">
        <f>H36+I36</f>
        <v>0</v>
      </c>
      <c r="K36" s="184">
        <v>0.0017958</v>
      </c>
      <c r="L36" s="185">
        <f>F36*K36</f>
        <v>0.04740912</v>
      </c>
    </row>
    <row r="37" spans="1:12" s="2" customFormat="1" ht="12" customHeight="1">
      <c r="A37" s="161">
        <v>19</v>
      </c>
      <c r="B37" s="162" t="s">
        <v>164</v>
      </c>
      <c r="C37" s="162" t="s">
        <v>194</v>
      </c>
      <c r="D37" s="162" t="s">
        <v>195</v>
      </c>
      <c r="E37" s="162" t="s">
        <v>138</v>
      </c>
      <c r="F37" s="163">
        <v>26.4</v>
      </c>
      <c r="G37" s="163">
        <v>0</v>
      </c>
      <c r="H37" s="163">
        <v>0</v>
      </c>
      <c r="I37" s="182">
        <f>F37*G37</f>
        <v>0</v>
      </c>
      <c r="J37" s="182">
        <f>H37+I37</f>
        <v>0</v>
      </c>
      <c r="K37" s="188">
        <v>0.00269871</v>
      </c>
      <c r="L37" s="194">
        <f>F37*K37</f>
        <v>0.07124594399999999</v>
      </c>
    </row>
    <row r="38" spans="1:12" s="2" customFormat="1" ht="24" customHeight="1">
      <c r="A38" s="161">
        <v>20</v>
      </c>
      <c r="B38" s="162" t="s">
        <v>164</v>
      </c>
      <c r="C38" s="162" t="s">
        <v>196</v>
      </c>
      <c r="D38" s="162" t="s">
        <v>197</v>
      </c>
      <c r="E38" s="162" t="s">
        <v>138</v>
      </c>
      <c r="F38" s="163">
        <v>12</v>
      </c>
      <c r="G38" s="163">
        <v>0</v>
      </c>
      <c r="H38" s="163">
        <v>0</v>
      </c>
      <c r="I38" s="182">
        <f>F38*G38</f>
        <v>0</v>
      </c>
      <c r="J38" s="182">
        <f>H38+I38</f>
        <v>0</v>
      </c>
      <c r="K38" s="188">
        <v>0.0026315882</v>
      </c>
      <c r="L38" s="194">
        <f>F38*K38</f>
        <v>0.0315790584</v>
      </c>
    </row>
    <row r="39" spans="1:12" s="2" customFormat="1" ht="24" customHeight="1">
      <c r="A39" s="166">
        <v>21</v>
      </c>
      <c r="B39" s="167" t="s">
        <v>164</v>
      </c>
      <c r="C39" s="167" t="s">
        <v>198</v>
      </c>
      <c r="D39" s="167" t="s">
        <v>199</v>
      </c>
      <c r="E39" s="167" t="s">
        <v>125</v>
      </c>
      <c r="F39" s="168">
        <v>0.15</v>
      </c>
      <c r="G39" s="168">
        <v>0</v>
      </c>
      <c r="H39" s="168">
        <v>0</v>
      </c>
      <c r="I39" s="183">
        <f>F39*G39</f>
        <v>0</v>
      </c>
      <c r="J39" s="183">
        <f>H39+I39</f>
        <v>0</v>
      </c>
      <c r="K39" s="186">
        <v>0</v>
      </c>
      <c r="L39" s="187">
        <f>F39*K39</f>
        <v>0</v>
      </c>
    </row>
    <row r="40" spans="1:12" s="2" customFormat="1" ht="21" customHeight="1">
      <c r="A40" s="147"/>
      <c r="B40" s="148"/>
      <c r="C40" s="148" t="s">
        <v>166</v>
      </c>
      <c r="D40" s="148" t="s">
        <v>167</v>
      </c>
      <c r="E40" s="148"/>
      <c r="F40" s="149"/>
      <c r="G40" s="149"/>
      <c r="H40" s="149">
        <f>H41+H42+H43+H44</f>
        <v>0</v>
      </c>
      <c r="I40" s="149">
        <f>I41+I42+I43+I44</f>
        <v>0</v>
      </c>
      <c r="J40" s="149">
        <f>J41+J42+J43+J44</f>
        <v>0</v>
      </c>
      <c r="K40" s="150"/>
      <c r="L40" s="149">
        <f>L41+L42+L43+L44</f>
        <v>6.99301136</v>
      </c>
    </row>
    <row r="41" spans="1:12" s="2" customFormat="1" ht="12" customHeight="1">
      <c r="A41" s="156">
        <v>22</v>
      </c>
      <c r="B41" s="157" t="s">
        <v>166</v>
      </c>
      <c r="C41" s="157" t="s">
        <v>200</v>
      </c>
      <c r="D41" s="157" t="s">
        <v>201</v>
      </c>
      <c r="E41" s="157" t="s">
        <v>146</v>
      </c>
      <c r="F41" s="158">
        <v>148.576</v>
      </c>
      <c r="G41" s="158">
        <v>0</v>
      </c>
      <c r="H41" s="158">
        <v>0</v>
      </c>
      <c r="I41" s="181">
        <f>F41*G41</f>
        <v>0</v>
      </c>
      <c r="J41" s="181">
        <f>H41+I41</f>
        <v>0</v>
      </c>
      <c r="K41" s="184">
        <v>0.04593</v>
      </c>
      <c r="L41" s="185">
        <f>F41*K41</f>
        <v>6.824095679999999</v>
      </c>
    </row>
    <row r="42" spans="1:12" s="2" customFormat="1" ht="12" customHeight="1">
      <c r="A42" s="161">
        <v>23</v>
      </c>
      <c r="B42" s="162" t="s">
        <v>166</v>
      </c>
      <c r="C42" s="162" t="s">
        <v>202</v>
      </c>
      <c r="D42" s="162" t="s">
        <v>203</v>
      </c>
      <c r="E42" s="162" t="s">
        <v>146</v>
      </c>
      <c r="F42" s="163">
        <v>148</v>
      </c>
      <c r="G42" s="163">
        <v>0</v>
      </c>
      <c r="H42" s="163">
        <v>0</v>
      </c>
      <c r="I42" s="182">
        <f>F42*G42</f>
        <v>0</v>
      </c>
      <c r="J42" s="182">
        <f>H42+I42</f>
        <v>0</v>
      </c>
      <c r="K42" s="188">
        <v>0.0001827</v>
      </c>
      <c r="L42" s="194">
        <f>F42*K42</f>
        <v>0.0270396</v>
      </c>
    </row>
    <row r="43" spans="1:12" s="2" customFormat="1" ht="24" customHeight="1">
      <c r="A43" s="161">
        <v>24</v>
      </c>
      <c r="B43" s="162" t="s">
        <v>166</v>
      </c>
      <c r="C43" s="162" t="s">
        <v>204</v>
      </c>
      <c r="D43" s="162" t="s">
        <v>205</v>
      </c>
      <c r="E43" s="162" t="s">
        <v>138</v>
      </c>
      <c r="F43" s="163">
        <v>12.448</v>
      </c>
      <c r="G43" s="163">
        <v>0</v>
      </c>
      <c r="H43" s="163">
        <v>0</v>
      </c>
      <c r="I43" s="182">
        <f>F43*G43</f>
        <v>0</v>
      </c>
      <c r="J43" s="182">
        <f>H43+I43</f>
        <v>0</v>
      </c>
      <c r="K43" s="188">
        <v>0.0113975</v>
      </c>
      <c r="L43" s="194">
        <f>F43*K43</f>
        <v>0.14187608</v>
      </c>
    </row>
    <row r="44" spans="1:12" s="2" customFormat="1" ht="12" customHeight="1">
      <c r="A44" s="166">
        <v>25</v>
      </c>
      <c r="B44" s="167" t="s">
        <v>166</v>
      </c>
      <c r="C44" s="167" t="s">
        <v>157</v>
      </c>
      <c r="D44" s="167" t="s">
        <v>158</v>
      </c>
      <c r="E44" s="167" t="s">
        <v>125</v>
      </c>
      <c r="F44" s="168">
        <v>6.993</v>
      </c>
      <c r="G44" s="168">
        <v>0</v>
      </c>
      <c r="H44" s="168">
        <v>0</v>
      </c>
      <c r="I44" s="183">
        <f>F44*G44</f>
        <v>0</v>
      </c>
      <c r="J44" s="183">
        <f>H44+I44</f>
        <v>0</v>
      </c>
      <c r="K44" s="186">
        <v>0</v>
      </c>
      <c r="L44" s="187">
        <f>F44*K44</f>
        <v>0</v>
      </c>
    </row>
    <row r="45" spans="1:12" s="2" customFormat="1" ht="21" customHeight="1">
      <c r="A45" s="147"/>
      <c r="B45" s="148"/>
      <c r="C45" s="148" t="s">
        <v>168</v>
      </c>
      <c r="D45" s="148" t="s">
        <v>169</v>
      </c>
      <c r="E45" s="148"/>
      <c r="F45" s="149"/>
      <c r="G45" s="149"/>
      <c r="H45" s="149">
        <f>H46+H47</f>
        <v>0</v>
      </c>
      <c r="I45" s="149">
        <f>I46+I47</f>
        <v>0</v>
      </c>
      <c r="J45" s="149">
        <f>J46+J47</f>
        <v>0</v>
      </c>
      <c r="K45" s="150"/>
      <c r="L45" s="149">
        <f>L46+L47</f>
        <v>0.10817399999999999</v>
      </c>
    </row>
    <row r="46" spans="1:12" s="2" customFormat="1" ht="12" customHeight="1">
      <c r="A46" s="156">
        <v>26</v>
      </c>
      <c r="B46" s="157" t="s">
        <v>168</v>
      </c>
      <c r="C46" s="157" t="s">
        <v>147</v>
      </c>
      <c r="D46" s="157" t="s">
        <v>148</v>
      </c>
      <c r="E46" s="157" t="s">
        <v>146</v>
      </c>
      <c r="F46" s="158">
        <v>363</v>
      </c>
      <c r="G46" s="158">
        <v>0</v>
      </c>
      <c r="H46" s="158">
        <v>0</v>
      </c>
      <c r="I46" s="181">
        <f>F46*G46</f>
        <v>0</v>
      </c>
      <c r="J46" s="181">
        <f>H46+I46</f>
        <v>0</v>
      </c>
      <c r="K46" s="184">
        <v>0.000128</v>
      </c>
      <c r="L46" s="185">
        <f>F46*K46</f>
        <v>0.046464</v>
      </c>
    </row>
    <row r="47" spans="1:12" s="2" customFormat="1" ht="12" customHeight="1">
      <c r="A47" s="166">
        <v>27</v>
      </c>
      <c r="B47" s="167" t="s">
        <v>168</v>
      </c>
      <c r="C47" s="167" t="s">
        <v>149</v>
      </c>
      <c r="D47" s="167" t="s">
        <v>150</v>
      </c>
      <c r="E47" s="167" t="s">
        <v>146</v>
      </c>
      <c r="F47" s="168">
        <v>363</v>
      </c>
      <c r="G47" s="168">
        <v>0</v>
      </c>
      <c r="H47" s="168">
        <v>0</v>
      </c>
      <c r="I47" s="183">
        <f>F47*G47</f>
        <v>0</v>
      </c>
      <c r="J47" s="183">
        <f>H47+I47</f>
        <v>0</v>
      </c>
      <c r="K47" s="186">
        <v>0.00017</v>
      </c>
      <c r="L47" s="187">
        <f>F47*K47</f>
        <v>0.06171</v>
      </c>
    </row>
    <row r="48" spans="1:12" s="2" customFormat="1" ht="21" customHeight="1">
      <c r="A48" s="176"/>
      <c r="B48" s="177"/>
      <c r="C48" s="177"/>
      <c r="D48" s="177" t="s">
        <v>110</v>
      </c>
      <c r="E48" s="177"/>
      <c r="F48" s="178"/>
      <c r="G48" s="178"/>
      <c r="H48" s="178">
        <f>H22+H10</f>
        <v>0</v>
      </c>
      <c r="I48" s="178">
        <f>I22+I10</f>
        <v>0</v>
      </c>
      <c r="J48" s="178">
        <f>J22+J10</f>
        <v>0</v>
      </c>
      <c r="K48" s="179"/>
      <c r="L48" s="178">
        <f>L22+L10</f>
        <v>32.197512345999996</v>
      </c>
    </row>
  </sheetData>
  <sheetProtection selectLockedCells="1" selectUnlockedCells="1"/>
  <mergeCells count="1">
    <mergeCell ref="A4:B4"/>
  </mergeCells>
  <printOptions gridLines="1" headings="1"/>
  <pageMargins left="0.25" right="0.25" top="0.75" bottom="0.75" header="0.3" footer="0.3"/>
  <pageSetup fitToHeight="0" fitToWidth="1"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defaultGridColor="0" zoomScalePageLayoutView="0" colorId="8" workbookViewId="0" topLeftCell="A1">
      <selection activeCell="Y7" sqref="Y7"/>
    </sheetView>
  </sheetViews>
  <sheetFormatPr defaultColWidth="10.66015625" defaultRowHeight="12" customHeight="1"/>
  <cols>
    <col min="1" max="1" width="3" style="1" customWidth="1"/>
    <col min="2" max="2" width="2.5" style="1" customWidth="1"/>
    <col min="3" max="3" width="3.83203125" style="1" customWidth="1"/>
    <col min="4" max="4" width="11.66015625" style="1" customWidth="1"/>
    <col min="5" max="5" width="14.83203125" style="1" customWidth="1"/>
    <col min="6" max="6" width="0.4921875" style="1" customWidth="1"/>
    <col min="7" max="7" width="3.16015625" style="1" customWidth="1"/>
    <col min="8" max="8" width="3" style="1" customWidth="1"/>
    <col min="9" max="9" width="12.33203125" style="1" customWidth="1"/>
    <col min="10" max="10" width="16.16015625" style="1" customWidth="1"/>
    <col min="11" max="11" width="0.65625" style="1" customWidth="1"/>
    <col min="12" max="12" width="3" style="1" customWidth="1"/>
    <col min="13" max="13" width="3.66015625" style="1" customWidth="1"/>
    <col min="14" max="14" width="9" style="1" customWidth="1"/>
    <col min="15" max="15" width="4.33203125" style="1" customWidth="1"/>
    <col min="16" max="16" width="15.33203125" style="1" customWidth="1"/>
    <col min="17" max="17" width="7.5" style="1" customWidth="1"/>
    <col min="18" max="18" width="14.5" style="1" customWidth="1"/>
    <col min="19" max="19" width="0.4921875" style="1" customWidth="1"/>
    <col min="20" max="16384" width="10.6601562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</row>
    <row r="2" spans="1:19" s="2" customFormat="1" ht="21" customHeight="1">
      <c r="A2" s="7"/>
      <c r="B2" s="8"/>
      <c r="C2" s="8"/>
      <c r="D2" s="8"/>
      <c r="E2" s="8"/>
      <c r="F2" s="8"/>
      <c r="G2" s="9" t="s">
        <v>0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s="2" customFormat="1" ht="12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9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1</v>
      </c>
      <c r="C5" s="16"/>
      <c r="D5" s="16"/>
      <c r="E5" s="282" t="s">
        <v>2</v>
      </c>
      <c r="F5" s="282"/>
      <c r="G5" s="282"/>
      <c r="H5" s="282"/>
      <c r="I5" s="282"/>
      <c r="J5" s="282"/>
      <c r="K5" s="282"/>
      <c r="L5" s="282"/>
      <c r="M5" s="282"/>
      <c r="N5" s="16"/>
      <c r="O5" s="16"/>
      <c r="P5" s="16" t="s">
        <v>3</v>
      </c>
      <c r="Q5" s="19"/>
      <c r="R5" s="20"/>
      <c r="S5" s="21"/>
    </row>
    <row r="6" spans="1:19" s="2" customFormat="1" ht="24" customHeight="1">
      <c r="A6" s="18"/>
      <c r="B6" s="16" t="s">
        <v>4</v>
      </c>
      <c r="C6" s="16"/>
      <c r="D6" s="16"/>
      <c r="E6" s="283" t="s">
        <v>93</v>
      </c>
      <c r="F6" s="283"/>
      <c r="G6" s="283"/>
      <c r="H6" s="283"/>
      <c r="I6" s="283"/>
      <c r="J6" s="283"/>
      <c r="K6" s="283"/>
      <c r="L6" s="283"/>
      <c r="M6" s="283"/>
      <c r="N6" s="16"/>
      <c r="O6" s="16"/>
      <c r="P6" s="16" t="s">
        <v>5</v>
      </c>
      <c r="Q6" s="22"/>
      <c r="R6" s="23"/>
      <c r="S6" s="21"/>
    </row>
    <row r="7" spans="1:19" s="2" customFormat="1" ht="24" customHeight="1">
      <c r="A7" s="18"/>
      <c r="B7" s="16"/>
      <c r="C7" s="16"/>
      <c r="D7" s="16"/>
      <c r="E7" s="284"/>
      <c r="F7" s="284"/>
      <c r="G7" s="284"/>
      <c r="H7" s="284"/>
      <c r="I7" s="284"/>
      <c r="J7" s="284"/>
      <c r="K7" s="284"/>
      <c r="L7" s="284"/>
      <c r="M7" s="284"/>
      <c r="N7" s="16"/>
      <c r="O7" s="16"/>
      <c r="P7" s="16" t="s">
        <v>6</v>
      </c>
      <c r="Q7" s="24" t="s">
        <v>7</v>
      </c>
      <c r="R7" s="25"/>
      <c r="S7" s="21"/>
    </row>
    <row r="8" spans="1:19" s="2" customFormat="1" ht="24" customHeight="1">
      <c r="A8" s="18"/>
      <c r="B8" s="285"/>
      <c r="C8" s="285"/>
      <c r="D8" s="28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8</v>
      </c>
      <c r="Q8" s="16" t="s">
        <v>9</v>
      </c>
      <c r="R8" s="16"/>
      <c r="S8" s="21"/>
    </row>
    <row r="9" spans="1:19" s="2" customFormat="1" ht="24" customHeight="1">
      <c r="A9" s="18"/>
      <c r="B9" s="16" t="s">
        <v>10</v>
      </c>
      <c r="C9" s="16"/>
      <c r="D9" s="16"/>
      <c r="E9" s="286"/>
      <c r="F9" s="286"/>
      <c r="G9" s="286"/>
      <c r="H9" s="286"/>
      <c r="I9" s="286"/>
      <c r="J9" s="286"/>
      <c r="K9" s="286"/>
      <c r="L9" s="286"/>
      <c r="M9" s="286"/>
      <c r="N9" s="16"/>
      <c r="O9" s="16"/>
      <c r="P9" s="26"/>
      <c r="Q9" s="27"/>
      <c r="R9" s="28"/>
      <c r="S9" s="21"/>
    </row>
    <row r="10" spans="1:19" s="2" customFormat="1" ht="24" customHeight="1">
      <c r="A10" s="18"/>
      <c r="B10" s="16" t="s">
        <v>12</v>
      </c>
      <c r="C10" s="16"/>
      <c r="D10" s="16"/>
      <c r="E10" s="287"/>
      <c r="F10" s="287"/>
      <c r="G10" s="287"/>
      <c r="H10" s="287"/>
      <c r="I10" s="287"/>
      <c r="J10" s="287"/>
      <c r="K10" s="287"/>
      <c r="L10" s="287"/>
      <c r="M10" s="287"/>
      <c r="N10" s="16"/>
      <c r="O10" s="16"/>
      <c r="P10" s="26"/>
      <c r="Q10" s="27"/>
      <c r="R10" s="28"/>
      <c r="S10" s="21"/>
    </row>
    <row r="11" spans="1:19" s="2" customFormat="1" ht="24" customHeight="1">
      <c r="A11" s="18"/>
      <c r="B11" s="16" t="s">
        <v>13</v>
      </c>
      <c r="C11" s="16"/>
      <c r="D11" s="16"/>
      <c r="E11" s="279"/>
      <c r="F11" s="279"/>
      <c r="G11" s="279"/>
      <c r="H11" s="279"/>
      <c r="I11" s="279"/>
      <c r="J11" s="279"/>
      <c r="K11" s="279"/>
      <c r="L11" s="279"/>
      <c r="M11" s="279"/>
      <c r="N11" s="16"/>
      <c r="O11" s="16"/>
      <c r="P11" s="26"/>
      <c r="Q11" s="27"/>
      <c r="R11" s="28"/>
      <c r="S11" s="21"/>
    </row>
    <row r="12" spans="1:19" s="2" customFormat="1" ht="18" customHeight="1">
      <c r="A12" s="18"/>
      <c r="B12" s="16"/>
      <c r="C12" s="16"/>
      <c r="D12" s="16"/>
      <c r="E12" s="29" t="s">
        <v>14</v>
      </c>
      <c r="F12" s="16"/>
      <c r="G12" s="16" t="s">
        <v>15</v>
      </c>
      <c r="H12" s="16"/>
      <c r="I12" s="16"/>
      <c r="J12" s="16"/>
      <c r="K12" s="16"/>
      <c r="L12" s="16"/>
      <c r="M12" s="16"/>
      <c r="N12" s="16"/>
      <c r="O12" s="16"/>
      <c r="P12" s="29" t="s">
        <v>16</v>
      </c>
      <c r="Q12" s="30"/>
      <c r="R12" s="16"/>
      <c r="S12" s="21"/>
    </row>
    <row r="13" spans="1:19" s="2" customFormat="1" ht="18" customHeight="1">
      <c r="A13" s="18"/>
      <c r="B13" s="16"/>
      <c r="C13" s="16"/>
      <c r="D13" s="16"/>
      <c r="E13" s="31"/>
      <c r="F13" s="16"/>
      <c r="G13" s="27"/>
      <c r="H13" s="32"/>
      <c r="I13" s="33"/>
      <c r="J13" s="16"/>
      <c r="K13" s="16"/>
      <c r="L13" s="16"/>
      <c r="M13" s="16"/>
      <c r="N13" s="16"/>
      <c r="O13" s="16"/>
      <c r="P13" s="124"/>
      <c r="Q13" s="30"/>
      <c r="R13" s="16"/>
      <c r="S13" s="21"/>
    </row>
    <row r="14" spans="1:19" s="2" customFormat="1" ht="9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6"/>
    </row>
    <row r="15" spans="1:19" s="2" customFormat="1" ht="20.25" customHeight="1">
      <c r="A15" s="37"/>
      <c r="B15" s="38"/>
      <c r="C15" s="38"/>
      <c r="D15" s="38"/>
      <c r="E15" s="39" t="s">
        <v>17</v>
      </c>
      <c r="F15" s="38"/>
      <c r="G15" s="38"/>
      <c r="H15" s="38"/>
      <c r="I15" s="38"/>
      <c r="J15" s="38"/>
      <c r="K15" s="38"/>
      <c r="L15" s="38"/>
      <c r="M15" s="38"/>
      <c r="N15" s="38"/>
      <c r="O15" s="35"/>
      <c r="P15" s="38"/>
      <c r="Q15" s="38"/>
      <c r="R15" s="38"/>
      <c r="S15" s="40"/>
    </row>
    <row r="16" spans="1:19" s="2" customFormat="1" ht="21" customHeight="1">
      <c r="A16" s="41" t="s">
        <v>18</v>
      </c>
      <c r="B16" s="42"/>
      <c r="C16" s="42"/>
      <c r="D16" s="43"/>
      <c r="E16" s="44" t="s">
        <v>19</v>
      </c>
      <c r="F16" s="43"/>
      <c r="G16" s="44" t="s">
        <v>20</v>
      </c>
      <c r="H16" s="42"/>
      <c r="I16" s="43"/>
      <c r="J16" s="44" t="s">
        <v>21</v>
      </c>
      <c r="K16" s="42"/>
      <c r="L16" s="44" t="s">
        <v>22</v>
      </c>
      <c r="M16" s="42"/>
      <c r="N16" s="42"/>
      <c r="O16" s="45"/>
      <c r="P16" s="43"/>
      <c r="Q16" s="44" t="s">
        <v>23</v>
      </c>
      <c r="R16" s="42"/>
      <c r="S16" s="46"/>
    </row>
    <row r="17" spans="1:19" s="2" customFormat="1" ht="18" customHeight="1">
      <c r="A17" s="47"/>
      <c r="B17" s="48"/>
      <c r="C17" s="48"/>
      <c r="D17" s="49">
        <v>0</v>
      </c>
      <c r="E17" s="50">
        <v>0</v>
      </c>
      <c r="F17" s="51"/>
      <c r="G17" s="52"/>
      <c r="H17" s="48"/>
      <c r="I17" s="49">
        <v>0</v>
      </c>
      <c r="J17" s="50">
        <v>0</v>
      </c>
      <c r="K17" s="53"/>
      <c r="L17" s="52"/>
      <c r="M17" s="48"/>
      <c r="N17" s="48"/>
      <c r="O17" s="54"/>
      <c r="P17" s="49">
        <v>0</v>
      </c>
      <c r="Q17" s="52"/>
      <c r="R17" s="55">
        <v>0</v>
      </c>
      <c r="S17" s="56"/>
    </row>
    <row r="18" spans="1:19" s="2" customFormat="1" ht="20.25" customHeight="1">
      <c r="A18" s="37"/>
      <c r="B18" s="38"/>
      <c r="C18" s="38"/>
      <c r="D18" s="38"/>
      <c r="E18" s="39" t="s">
        <v>24</v>
      </c>
      <c r="F18" s="38"/>
      <c r="G18" s="38"/>
      <c r="H18" s="38"/>
      <c r="I18" s="38"/>
      <c r="J18" s="57" t="s">
        <v>25</v>
      </c>
      <c r="K18" s="38"/>
      <c r="L18" s="38"/>
      <c r="M18" s="38"/>
      <c r="N18" s="38"/>
      <c r="O18" s="35"/>
      <c r="P18" s="38"/>
      <c r="Q18" s="38"/>
      <c r="R18" s="38"/>
      <c r="S18" s="40"/>
    </row>
    <row r="19" spans="1:19" s="2" customFormat="1" ht="18" customHeight="1">
      <c r="A19" s="58" t="s">
        <v>26</v>
      </c>
      <c r="B19" s="59"/>
      <c r="C19" s="60" t="s">
        <v>27</v>
      </c>
      <c r="D19" s="61"/>
      <c r="E19" s="61"/>
      <c r="F19" s="62"/>
      <c r="G19" s="58" t="s">
        <v>28</v>
      </c>
      <c r="H19" s="63"/>
      <c r="I19" s="60" t="s">
        <v>29</v>
      </c>
      <c r="J19" s="61"/>
      <c r="K19" s="61"/>
      <c r="L19" s="58" t="s">
        <v>30</v>
      </c>
      <c r="M19" s="63"/>
      <c r="N19" s="60" t="s">
        <v>31</v>
      </c>
      <c r="O19" s="64"/>
      <c r="P19" s="61"/>
      <c r="Q19" s="61"/>
      <c r="R19" s="61"/>
      <c r="S19" s="62"/>
    </row>
    <row r="20" spans="1:19" s="2" customFormat="1" ht="18" customHeight="1">
      <c r="A20" s="65" t="s">
        <v>32</v>
      </c>
      <c r="B20" s="66" t="s">
        <v>33</v>
      </c>
      <c r="C20" s="67"/>
      <c r="D20" s="68" t="s">
        <v>34</v>
      </c>
      <c r="E20" s="69">
        <f>'Rekapitulácia  Informačná tabul'!C10</f>
        <v>0</v>
      </c>
      <c r="F20" s="70"/>
      <c r="G20" s="65" t="s">
        <v>35</v>
      </c>
      <c r="H20" s="71" t="s">
        <v>36</v>
      </c>
      <c r="I20" s="72"/>
      <c r="J20" s="73">
        <v>0</v>
      </c>
      <c r="K20" s="74"/>
      <c r="L20" s="65" t="s">
        <v>37</v>
      </c>
      <c r="M20" s="75" t="s">
        <v>38</v>
      </c>
      <c r="N20" s="76"/>
      <c r="O20" s="45"/>
      <c r="P20" s="76"/>
      <c r="Q20" s="77">
        <v>0</v>
      </c>
      <c r="R20" s="69">
        <v>0</v>
      </c>
      <c r="S20" s="70"/>
    </row>
    <row r="21" spans="1:19" s="2" customFormat="1" ht="18" customHeight="1">
      <c r="A21" s="65" t="s">
        <v>39</v>
      </c>
      <c r="B21" s="78"/>
      <c r="C21" s="79"/>
      <c r="D21" s="68" t="s">
        <v>40</v>
      </c>
      <c r="E21" s="69">
        <f>'Rekapitulácia  Informačná tabul'!D10</f>
        <v>0</v>
      </c>
      <c r="F21" s="70"/>
      <c r="G21" s="65" t="s">
        <v>41</v>
      </c>
      <c r="H21" s="16" t="s">
        <v>42</v>
      </c>
      <c r="I21" s="72"/>
      <c r="J21" s="73">
        <v>0</v>
      </c>
      <c r="K21" s="74"/>
      <c r="L21" s="65" t="s">
        <v>43</v>
      </c>
      <c r="M21" s="75" t="s">
        <v>44</v>
      </c>
      <c r="N21" s="76"/>
      <c r="O21" s="45"/>
      <c r="P21" s="76"/>
      <c r="Q21" s="77">
        <v>0</v>
      </c>
      <c r="R21" s="69">
        <v>0</v>
      </c>
      <c r="S21" s="70"/>
    </row>
    <row r="22" spans="1:19" s="2" customFormat="1" ht="18" customHeight="1">
      <c r="A22" s="65" t="s">
        <v>45</v>
      </c>
      <c r="B22" s="66" t="s">
        <v>46</v>
      </c>
      <c r="C22" s="67"/>
      <c r="D22" s="68" t="s">
        <v>34</v>
      </c>
      <c r="E22" s="69">
        <f>'Rekapitulácia  Informačná tabul'!C13</f>
        <v>0</v>
      </c>
      <c r="F22" s="70"/>
      <c r="G22" s="65" t="s">
        <v>47</v>
      </c>
      <c r="H22" s="71" t="s">
        <v>48</v>
      </c>
      <c r="I22" s="72"/>
      <c r="J22" s="73">
        <v>0</v>
      </c>
      <c r="K22" s="74"/>
      <c r="L22" s="65" t="s">
        <v>49</v>
      </c>
      <c r="M22" s="75" t="s">
        <v>50</v>
      </c>
      <c r="N22" s="76"/>
      <c r="O22" s="45"/>
      <c r="P22" s="76"/>
      <c r="Q22" s="77">
        <v>0</v>
      </c>
      <c r="R22" s="69">
        <v>0</v>
      </c>
      <c r="S22" s="70"/>
    </row>
    <row r="23" spans="1:19" s="2" customFormat="1" ht="18" customHeight="1">
      <c r="A23" s="65" t="s">
        <v>51</v>
      </c>
      <c r="B23" s="78"/>
      <c r="C23" s="79"/>
      <c r="D23" s="68" t="s">
        <v>40</v>
      </c>
      <c r="E23" s="69">
        <f>'Rekapitulácia  Informačná tabul'!D13</f>
        <v>0</v>
      </c>
      <c r="F23" s="70"/>
      <c r="G23" s="65" t="s">
        <v>52</v>
      </c>
      <c r="H23" s="71"/>
      <c r="I23" s="72"/>
      <c r="J23" s="73">
        <v>0</v>
      </c>
      <c r="K23" s="74"/>
      <c r="L23" s="65" t="s">
        <v>53</v>
      </c>
      <c r="M23" s="75" t="s">
        <v>54</v>
      </c>
      <c r="N23" s="76"/>
      <c r="O23" s="45"/>
      <c r="P23" s="76"/>
      <c r="Q23" s="77">
        <v>0</v>
      </c>
      <c r="R23" s="69">
        <v>0</v>
      </c>
      <c r="S23" s="70"/>
    </row>
    <row r="24" spans="1:19" s="2" customFormat="1" ht="18" customHeight="1">
      <c r="A24" s="65" t="s">
        <v>55</v>
      </c>
      <c r="B24" s="66" t="s">
        <v>56</v>
      </c>
      <c r="C24" s="67"/>
      <c r="D24" s="68" t="s">
        <v>34</v>
      </c>
      <c r="E24" s="69">
        <v>0</v>
      </c>
      <c r="F24" s="70"/>
      <c r="G24" s="80"/>
      <c r="H24" s="76"/>
      <c r="I24" s="72"/>
      <c r="J24" s="73"/>
      <c r="K24" s="74"/>
      <c r="L24" s="65" t="s">
        <v>57</v>
      </c>
      <c r="M24" s="75" t="s">
        <v>58</v>
      </c>
      <c r="N24" s="76"/>
      <c r="O24" s="45"/>
      <c r="P24" s="76"/>
      <c r="Q24" s="77">
        <v>0</v>
      </c>
      <c r="R24" s="69">
        <v>0</v>
      </c>
      <c r="S24" s="70"/>
    </row>
    <row r="25" spans="1:19" s="2" customFormat="1" ht="18" customHeight="1">
      <c r="A25" s="65" t="s">
        <v>59</v>
      </c>
      <c r="B25" s="78"/>
      <c r="C25" s="79"/>
      <c r="D25" s="68" t="s">
        <v>40</v>
      </c>
      <c r="E25" s="69">
        <v>0</v>
      </c>
      <c r="F25" s="70"/>
      <c r="G25" s="80"/>
      <c r="H25" s="76"/>
      <c r="I25" s="72"/>
      <c r="J25" s="73"/>
      <c r="K25" s="74"/>
      <c r="L25" s="65" t="s">
        <v>60</v>
      </c>
      <c r="M25" s="71" t="s">
        <v>61</v>
      </c>
      <c r="N25" s="76"/>
      <c r="O25" s="45"/>
      <c r="P25" s="76"/>
      <c r="Q25" s="72"/>
      <c r="R25" s="69">
        <v>0</v>
      </c>
      <c r="S25" s="70"/>
    </row>
    <row r="26" spans="1:19" s="2" customFormat="1" ht="18" customHeight="1">
      <c r="A26" s="65" t="s">
        <v>62</v>
      </c>
      <c r="B26" s="280" t="s">
        <v>63</v>
      </c>
      <c r="C26" s="280"/>
      <c r="D26" s="280"/>
      <c r="E26" s="81">
        <f>E21+E22+E23</f>
        <v>0</v>
      </c>
      <c r="F26" s="40"/>
      <c r="G26" s="65" t="s">
        <v>64</v>
      </c>
      <c r="H26" s="82" t="s">
        <v>65</v>
      </c>
      <c r="I26" s="72"/>
      <c r="J26" s="83"/>
      <c r="K26" s="84"/>
      <c r="L26" s="65" t="s">
        <v>66</v>
      </c>
      <c r="M26" s="82" t="s">
        <v>67</v>
      </c>
      <c r="N26" s="76"/>
      <c r="O26" s="45"/>
      <c r="P26" s="76"/>
      <c r="Q26" s="72"/>
      <c r="R26" s="81">
        <v>0</v>
      </c>
      <c r="S26" s="40"/>
    </row>
    <row r="27" spans="1:20" s="2" customFormat="1" ht="18" customHeight="1">
      <c r="A27" s="85" t="s">
        <v>68</v>
      </c>
      <c r="B27" s="86" t="s">
        <v>69</v>
      </c>
      <c r="C27" s="87"/>
      <c r="D27" s="88"/>
      <c r="E27" s="89">
        <v>0</v>
      </c>
      <c r="F27" s="36"/>
      <c r="G27" s="85" t="s">
        <v>70</v>
      </c>
      <c r="H27" s="86" t="s">
        <v>71</v>
      </c>
      <c r="I27" s="88"/>
      <c r="J27" s="90">
        <v>0</v>
      </c>
      <c r="K27" s="91"/>
      <c r="L27" s="85" t="s">
        <v>72</v>
      </c>
      <c r="M27" s="86" t="s">
        <v>73</v>
      </c>
      <c r="N27" s="87"/>
      <c r="O27" s="35"/>
      <c r="P27" s="87"/>
      <c r="Q27" s="88"/>
      <c r="R27" s="89">
        <v>0</v>
      </c>
      <c r="S27" s="36"/>
      <c r="T27" s="125"/>
    </row>
    <row r="28" spans="1:20" s="2" customFormat="1" ht="18" customHeight="1">
      <c r="A28" s="92" t="s">
        <v>12</v>
      </c>
      <c r="B28" s="15"/>
      <c r="C28" s="15"/>
      <c r="D28" s="15"/>
      <c r="E28" s="15"/>
      <c r="F28" s="93"/>
      <c r="G28" s="94"/>
      <c r="H28" s="15"/>
      <c r="I28" s="15"/>
      <c r="J28" s="15"/>
      <c r="K28" s="15"/>
      <c r="L28" s="58" t="s">
        <v>74</v>
      </c>
      <c r="M28" s="43"/>
      <c r="N28" s="60" t="s">
        <v>75</v>
      </c>
      <c r="O28" s="64"/>
      <c r="P28" s="42"/>
      <c r="Q28" s="42"/>
      <c r="R28" s="42"/>
      <c r="S28" s="46"/>
      <c r="T28" s="125"/>
    </row>
    <row r="29" spans="1:20" s="2" customFormat="1" ht="18" customHeight="1">
      <c r="A29" s="18"/>
      <c r="B29" s="16"/>
      <c r="C29" s="16"/>
      <c r="D29" s="16"/>
      <c r="E29" s="16"/>
      <c r="F29" s="95"/>
      <c r="G29" s="96"/>
      <c r="H29" s="16"/>
      <c r="I29" s="16"/>
      <c r="J29" s="16"/>
      <c r="K29" s="16"/>
      <c r="L29" s="65" t="s">
        <v>76</v>
      </c>
      <c r="M29" s="71" t="s">
        <v>77</v>
      </c>
      <c r="N29" s="76"/>
      <c r="O29" s="45"/>
      <c r="P29" s="76"/>
      <c r="Q29" s="72"/>
      <c r="R29" s="81">
        <f>E26</f>
        <v>0</v>
      </c>
      <c r="S29" s="40"/>
      <c r="T29" s="125">
        <v>637.525</v>
      </c>
    </row>
    <row r="30" spans="1:20" s="2" customFormat="1" ht="18" customHeight="1">
      <c r="A30" s="97" t="s">
        <v>78</v>
      </c>
      <c r="B30" s="45"/>
      <c r="C30" s="45"/>
      <c r="D30" s="45"/>
      <c r="E30" s="45"/>
      <c r="F30" s="79"/>
      <c r="G30" s="98" t="s">
        <v>79</v>
      </c>
      <c r="H30" s="45"/>
      <c r="I30" s="45"/>
      <c r="J30" s="45"/>
      <c r="K30" s="45"/>
      <c r="L30" s="65" t="s">
        <v>80</v>
      </c>
      <c r="M30" s="75" t="s">
        <v>81</v>
      </c>
      <c r="N30" s="99">
        <v>20</v>
      </c>
      <c r="O30" s="100" t="s">
        <v>82</v>
      </c>
      <c r="P30" s="101">
        <f>R29</f>
        <v>0</v>
      </c>
      <c r="Q30" s="72"/>
      <c r="R30" s="102">
        <f>R29*0.2</f>
        <v>0</v>
      </c>
      <c r="S30" s="103"/>
      <c r="T30" s="125"/>
    </row>
    <row r="31" spans="1:19" s="2" customFormat="1" ht="12.75" customHeight="1" hidden="1">
      <c r="A31" s="104"/>
      <c r="B31" s="105"/>
      <c r="C31" s="105"/>
      <c r="D31" s="105"/>
      <c r="E31" s="105"/>
      <c r="F31" s="67"/>
      <c r="G31" s="106"/>
      <c r="H31" s="105"/>
      <c r="I31" s="105"/>
      <c r="J31" s="105"/>
      <c r="K31" s="105"/>
      <c r="L31" s="107"/>
      <c r="M31" s="108"/>
      <c r="N31" s="109"/>
      <c r="O31" s="110"/>
      <c r="P31" s="111"/>
      <c r="Q31" s="109"/>
      <c r="R31" s="112"/>
      <c r="S31" s="70"/>
    </row>
    <row r="32" spans="1:20" s="2" customFormat="1" ht="35.25" customHeight="1">
      <c r="A32" s="113" t="s">
        <v>10</v>
      </c>
      <c r="B32" s="114"/>
      <c r="C32" s="114"/>
      <c r="D32" s="114"/>
      <c r="E32" s="16"/>
      <c r="F32" s="95"/>
      <c r="G32" s="96"/>
      <c r="H32" s="16"/>
      <c r="I32" s="16"/>
      <c r="J32" s="16"/>
      <c r="K32" s="16"/>
      <c r="L32" s="85" t="s">
        <v>83</v>
      </c>
      <c r="M32" s="281" t="s">
        <v>84</v>
      </c>
      <c r="N32" s="281"/>
      <c r="O32" s="281"/>
      <c r="P32" s="281"/>
      <c r="Q32" s="88"/>
      <c r="R32" s="115">
        <f>R29+R30</f>
        <v>0</v>
      </c>
      <c r="S32" s="28"/>
      <c r="T32" s="125">
        <f>R29+R30</f>
        <v>0</v>
      </c>
    </row>
    <row r="33" spans="1:19" s="2" customFormat="1" ht="33" customHeight="1">
      <c r="A33" s="97" t="s">
        <v>78</v>
      </c>
      <c r="B33" s="45"/>
      <c r="C33" s="45"/>
      <c r="D33" s="45"/>
      <c r="E33" s="45"/>
      <c r="F33" s="79"/>
      <c r="G33" s="98" t="s">
        <v>79</v>
      </c>
      <c r="H33" s="45"/>
      <c r="I33" s="45"/>
      <c r="J33" s="45"/>
      <c r="K33" s="45"/>
      <c r="L33" s="58" t="s">
        <v>85</v>
      </c>
      <c r="M33" s="43"/>
      <c r="N33" s="60" t="s">
        <v>86</v>
      </c>
      <c r="O33" s="64"/>
      <c r="P33" s="42"/>
      <c r="Q33" s="42"/>
      <c r="R33" s="116"/>
      <c r="S33" s="46"/>
    </row>
    <row r="34" spans="1:19" s="2" customFormat="1" ht="20.25" customHeight="1">
      <c r="A34" s="117" t="s">
        <v>13</v>
      </c>
      <c r="B34" s="105"/>
      <c r="C34" s="105"/>
      <c r="D34" s="105"/>
      <c r="E34" s="105"/>
      <c r="F34" s="67"/>
      <c r="G34" s="118"/>
      <c r="H34" s="105"/>
      <c r="I34" s="105"/>
      <c r="J34" s="105"/>
      <c r="K34" s="105"/>
      <c r="L34" s="65" t="s">
        <v>87</v>
      </c>
      <c r="M34" s="71" t="s">
        <v>88</v>
      </c>
      <c r="N34" s="76"/>
      <c r="O34" s="45"/>
      <c r="P34" s="76"/>
      <c r="Q34" s="72"/>
      <c r="R34" s="69">
        <v>0</v>
      </c>
      <c r="S34" s="70"/>
    </row>
    <row r="35" spans="1:19" s="2" customFormat="1" ht="18" customHeight="1">
      <c r="A35" s="18"/>
      <c r="B35" s="16"/>
      <c r="C35" s="16"/>
      <c r="D35" s="16"/>
      <c r="E35" s="16"/>
      <c r="F35" s="95"/>
      <c r="G35" s="119"/>
      <c r="H35" s="16"/>
      <c r="I35" s="16"/>
      <c r="J35" s="16"/>
      <c r="K35" s="16"/>
      <c r="L35" s="65" t="s">
        <v>89</v>
      </c>
      <c r="M35" s="71" t="s">
        <v>90</v>
      </c>
      <c r="N35" s="76"/>
      <c r="O35" s="45"/>
      <c r="P35" s="76"/>
      <c r="Q35" s="72"/>
      <c r="R35" s="69">
        <v>0</v>
      </c>
      <c r="S35" s="70"/>
    </row>
    <row r="36" spans="1:19" s="2" customFormat="1" ht="18" customHeight="1">
      <c r="A36" s="120" t="s">
        <v>78</v>
      </c>
      <c r="B36" s="35"/>
      <c r="C36" s="35"/>
      <c r="D36" s="35"/>
      <c r="E36" s="35"/>
      <c r="F36" s="121"/>
      <c r="G36" s="122" t="s">
        <v>79</v>
      </c>
      <c r="H36" s="35"/>
      <c r="I36" s="35"/>
      <c r="J36" s="35"/>
      <c r="K36" s="35"/>
      <c r="L36" s="85" t="s">
        <v>91</v>
      </c>
      <c r="M36" s="86" t="s">
        <v>92</v>
      </c>
      <c r="N36" s="87"/>
      <c r="O36" s="126"/>
      <c r="P36" s="87"/>
      <c r="Q36" s="88"/>
      <c r="R36" s="50">
        <v>0</v>
      </c>
      <c r="S36" s="123"/>
    </row>
  </sheetData>
  <sheetProtection selectLockedCells="1" selectUnlockedCells="1"/>
  <mergeCells count="9">
    <mergeCell ref="E11:M11"/>
    <mergeCell ref="B26:D26"/>
    <mergeCell ref="M32:P32"/>
    <mergeCell ref="E5:M5"/>
    <mergeCell ref="E6:M6"/>
    <mergeCell ref="E7:M7"/>
    <mergeCell ref="B8:D8"/>
    <mergeCell ref="E9:M9"/>
    <mergeCell ref="E10:M10"/>
  </mergeCells>
  <printOptions gridLines="1" headings="1"/>
  <pageMargins left="0.25" right="0.25" top="0.75" bottom="0.75" header="0.3" footer="0.3"/>
  <pageSetup fitToHeight="0" fitToWidth="1" horizontalDpi="300" verticalDpi="300" orientation="portrait" paperSize="9" scale="8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showGridLines="0" defaultGridColor="0" zoomScalePageLayoutView="0" colorId="8" workbookViewId="0" topLeftCell="A22">
      <selection activeCell="R36" sqref="A1:R36"/>
    </sheetView>
  </sheetViews>
  <sheetFormatPr defaultColWidth="10.66015625" defaultRowHeight="12" customHeight="1"/>
  <cols>
    <col min="1" max="1" width="3" style="1" customWidth="1"/>
    <col min="2" max="2" width="2.5" style="1" customWidth="1"/>
    <col min="3" max="3" width="3.83203125" style="1" customWidth="1"/>
    <col min="4" max="4" width="11.66015625" style="1" customWidth="1"/>
    <col min="5" max="5" width="14.83203125" style="1" customWidth="1"/>
    <col min="6" max="6" width="0.4921875" style="1" customWidth="1"/>
    <col min="7" max="7" width="3.16015625" style="1" customWidth="1"/>
    <col min="8" max="8" width="3" style="1" customWidth="1"/>
    <col min="9" max="9" width="12.33203125" style="1" customWidth="1"/>
    <col min="10" max="10" width="16.16015625" style="1" customWidth="1"/>
    <col min="11" max="11" width="0.65625" style="1" customWidth="1"/>
    <col min="12" max="12" width="3" style="1" customWidth="1"/>
    <col min="13" max="13" width="3.66015625" style="1" customWidth="1"/>
    <col min="14" max="14" width="9" style="1" customWidth="1"/>
    <col min="15" max="15" width="4.33203125" style="1" customWidth="1"/>
    <col min="16" max="16" width="15.33203125" style="1" customWidth="1"/>
    <col min="17" max="17" width="7.5" style="1" customWidth="1"/>
    <col min="18" max="18" width="14.5" style="1" customWidth="1"/>
    <col min="19" max="19" width="0.4921875" style="1" customWidth="1"/>
    <col min="20" max="16384" width="10.6601562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</row>
    <row r="2" spans="1:19" s="2" customFormat="1" ht="21" customHeight="1">
      <c r="A2" s="7"/>
      <c r="B2" s="8"/>
      <c r="C2" s="8"/>
      <c r="D2" s="8"/>
      <c r="E2" s="8"/>
      <c r="F2" s="8"/>
      <c r="G2" s="9" t="s">
        <v>0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s="2" customFormat="1" ht="12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9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1</v>
      </c>
      <c r="C5" s="16"/>
      <c r="D5" s="16"/>
      <c r="E5" s="282" t="s">
        <v>2</v>
      </c>
      <c r="F5" s="282"/>
      <c r="G5" s="282"/>
      <c r="H5" s="282"/>
      <c r="I5" s="282"/>
      <c r="J5" s="282"/>
      <c r="K5" s="282"/>
      <c r="L5" s="282"/>
      <c r="M5" s="282"/>
      <c r="N5" s="16"/>
      <c r="O5" s="16"/>
      <c r="P5" s="16" t="s">
        <v>3</v>
      </c>
      <c r="Q5" s="19"/>
      <c r="R5" s="20"/>
      <c r="S5" s="21"/>
    </row>
    <row r="6" spans="1:19" s="2" customFormat="1" ht="24" customHeight="1">
      <c r="A6" s="18"/>
      <c r="B6" s="16" t="s">
        <v>4</v>
      </c>
      <c r="C6" s="16"/>
      <c r="D6" s="16"/>
      <c r="E6" s="283" t="s">
        <v>249</v>
      </c>
      <c r="F6" s="283"/>
      <c r="G6" s="283"/>
      <c r="H6" s="283"/>
      <c r="I6" s="283"/>
      <c r="J6" s="283"/>
      <c r="K6" s="283"/>
      <c r="L6" s="283"/>
      <c r="M6" s="283"/>
      <c r="N6" s="16"/>
      <c r="O6" s="16"/>
      <c r="P6" s="16" t="s">
        <v>5</v>
      </c>
      <c r="Q6" s="22"/>
      <c r="R6" s="23"/>
      <c r="S6" s="21"/>
    </row>
    <row r="7" spans="1:19" s="2" customFormat="1" ht="24" customHeight="1">
      <c r="A7" s="18"/>
      <c r="B7" s="16"/>
      <c r="C7" s="16"/>
      <c r="D7" s="16"/>
      <c r="E7" s="284"/>
      <c r="F7" s="284"/>
      <c r="G7" s="284"/>
      <c r="H7" s="284"/>
      <c r="I7" s="284"/>
      <c r="J7" s="284"/>
      <c r="K7" s="284"/>
      <c r="L7" s="284"/>
      <c r="M7" s="284"/>
      <c r="N7" s="16"/>
      <c r="O7" s="16"/>
      <c r="P7" s="16" t="s">
        <v>6</v>
      </c>
      <c r="Q7" s="24" t="s">
        <v>250</v>
      </c>
      <c r="R7" s="25"/>
      <c r="S7" s="21"/>
    </row>
    <row r="8" spans="1:19" s="2" customFormat="1" ht="24" customHeight="1">
      <c r="A8" s="18"/>
      <c r="B8" s="285"/>
      <c r="C8" s="285"/>
      <c r="D8" s="28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8</v>
      </c>
      <c r="Q8" s="16" t="s">
        <v>9</v>
      </c>
      <c r="R8" s="16"/>
      <c r="S8" s="21"/>
    </row>
    <row r="9" spans="1:19" s="2" customFormat="1" ht="24" customHeight="1">
      <c r="A9" s="18"/>
      <c r="B9" s="16" t="s">
        <v>10</v>
      </c>
      <c r="C9" s="16"/>
      <c r="D9" s="16"/>
      <c r="E9" s="286" t="s">
        <v>251</v>
      </c>
      <c r="F9" s="286"/>
      <c r="G9" s="286"/>
      <c r="H9" s="286"/>
      <c r="I9" s="286"/>
      <c r="J9" s="286"/>
      <c r="K9" s="286"/>
      <c r="L9" s="286"/>
      <c r="M9" s="286"/>
      <c r="N9" s="16"/>
      <c r="O9" s="16"/>
      <c r="P9" s="26"/>
      <c r="Q9" s="27"/>
      <c r="R9" s="28"/>
      <c r="S9" s="21"/>
    </row>
    <row r="10" spans="1:19" s="2" customFormat="1" ht="24" customHeight="1">
      <c r="A10" s="18"/>
      <c r="B10" s="16" t="s">
        <v>12</v>
      </c>
      <c r="C10" s="16"/>
      <c r="D10" s="16"/>
      <c r="E10" s="287" t="s">
        <v>252</v>
      </c>
      <c r="F10" s="287"/>
      <c r="G10" s="287"/>
      <c r="H10" s="287"/>
      <c r="I10" s="287"/>
      <c r="J10" s="287"/>
      <c r="K10" s="287"/>
      <c r="L10" s="287"/>
      <c r="M10" s="287"/>
      <c r="N10" s="16"/>
      <c r="O10" s="16"/>
      <c r="P10" s="26"/>
      <c r="Q10" s="27"/>
      <c r="R10" s="28"/>
      <c r="S10" s="21"/>
    </row>
    <row r="11" spans="1:19" s="2" customFormat="1" ht="24" customHeight="1">
      <c r="A11" s="18"/>
      <c r="B11" s="16" t="s">
        <v>13</v>
      </c>
      <c r="C11" s="16"/>
      <c r="D11" s="16"/>
      <c r="E11" s="279" t="s">
        <v>251</v>
      </c>
      <c r="F11" s="279"/>
      <c r="G11" s="279"/>
      <c r="H11" s="279"/>
      <c r="I11" s="279"/>
      <c r="J11" s="279"/>
      <c r="K11" s="279"/>
      <c r="L11" s="279"/>
      <c r="M11" s="279"/>
      <c r="N11" s="16"/>
      <c r="O11" s="16"/>
      <c r="P11" s="26"/>
      <c r="Q11" s="27"/>
      <c r="R11" s="28"/>
      <c r="S11" s="21"/>
    </row>
    <row r="12" spans="1:19" s="2" customFormat="1" ht="18" customHeight="1">
      <c r="A12" s="18"/>
      <c r="B12" s="16"/>
      <c r="C12" s="16"/>
      <c r="D12" s="16"/>
      <c r="E12" s="29" t="s">
        <v>14</v>
      </c>
      <c r="F12" s="16"/>
      <c r="G12" s="16" t="s">
        <v>15</v>
      </c>
      <c r="H12" s="16"/>
      <c r="I12" s="16"/>
      <c r="J12" s="16"/>
      <c r="K12" s="16"/>
      <c r="L12" s="16"/>
      <c r="M12" s="16"/>
      <c r="N12" s="16"/>
      <c r="O12" s="16"/>
      <c r="P12" s="29" t="s">
        <v>16</v>
      </c>
      <c r="Q12" s="30"/>
      <c r="R12" s="16"/>
      <c r="S12" s="21"/>
    </row>
    <row r="13" spans="1:19" s="2" customFormat="1" ht="18" customHeight="1">
      <c r="A13" s="18"/>
      <c r="B13" s="16"/>
      <c r="C13" s="16"/>
      <c r="D13" s="16"/>
      <c r="E13" s="31"/>
      <c r="F13" s="16"/>
      <c r="G13" s="27"/>
      <c r="H13" s="32"/>
      <c r="I13" s="33"/>
      <c r="J13" s="16"/>
      <c r="K13" s="16"/>
      <c r="L13" s="16"/>
      <c r="M13" s="16"/>
      <c r="N13" s="16"/>
      <c r="O13" s="16"/>
      <c r="P13" s="31"/>
      <c r="Q13" s="30"/>
      <c r="R13" s="16"/>
      <c r="S13" s="21"/>
    </row>
    <row r="14" spans="1:19" s="2" customFormat="1" ht="9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6"/>
    </row>
    <row r="15" spans="1:19" s="2" customFormat="1" ht="20.25" customHeight="1">
      <c r="A15" s="37"/>
      <c r="B15" s="38"/>
      <c r="C15" s="38"/>
      <c r="D15" s="38"/>
      <c r="E15" s="39" t="s">
        <v>17</v>
      </c>
      <c r="F15" s="38"/>
      <c r="G15" s="38"/>
      <c r="H15" s="38"/>
      <c r="I15" s="38"/>
      <c r="J15" s="38"/>
      <c r="K15" s="38"/>
      <c r="L15" s="38"/>
      <c r="M15" s="38"/>
      <c r="N15" s="38"/>
      <c r="O15" s="35"/>
      <c r="P15" s="38"/>
      <c r="Q15" s="38"/>
      <c r="R15" s="38"/>
      <c r="S15" s="40"/>
    </row>
    <row r="16" spans="1:19" s="2" customFormat="1" ht="21" customHeight="1">
      <c r="A16" s="41" t="s">
        <v>18</v>
      </c>
      <c r="B16" s="42"/>
      <c r="C16" s="42"/>
      <c r="D16" s="43"/>
      <c r="E16" s="44" t="s">
        <v>19</v>
      </c>
      <c r="F16" s="43"/>
      <c r="G16" s="44" t="s">
        <v>20</v>
      </c>
      <c r="H16" s="42"/>
      <c r="I16" s="43"/>
      <c r="J16" s="44" t="s">
        <v>21</v>
      </c>
      <c r="K16" s="42"/>
      <c r="L16" s="44" t="s">
        <v>22</v>
      </c>
      <c r="M16" s="42"/>
      <c r="N16" s="42"/>
      <c r="O16" s="45"/>
      <c r="P16" s="43"/>
      <c r="Q16" s="44" t="s">
        <v>23</v>
      </c>
      <c r="R16" s="42"/>
      <c r="S16" s="46"/>
    </row>
    <row r="17" spans="1:19" s="2" customFormat="1" ht="18" customHeight="1">
      <c r="A17" s="47"/>
      <c r="B17" s="48"/>
      <c r="C17" s="48"/>
      <c r="D17" s="49">
        <v>0</v>
      </c>
      <c r="E17" s="50">
        <v>0</v>
      </c>
      <c r="F17" s="51"/>
      <c r="G17" s="52"/>
      <c r="H17" s="48"/>
      <c r="I17" s="49">
        <v>0</v>
      </c>
      <c r="J17" s="50">
        <v>0</v>
      </c>
      <c r="K17" s="53"/>
      <c r="L17" s="52"/>
      <c r="M17" s="48"/>
      <c r="N17" s="48"/>
      <c r="O17" s="54"/>
      <c r="P17" s="49">
        <v>0</v>
      </c>
      <c r="Q17" s="52"/>
      <c r="R17" s="55">
        <v>0</v>
      </c>
      <c r="S17" s="56"/>
    </row>
    <row r="18" spans="1:19" s="2" customFormat="1" ht="20.25" customHeight="1">
      <c r="A18" s="37"/>
      <c r="B18" s="38"/>
      <c r="C18" s="38"/>
      <c r="D18" s="38"/>
      <c r="E18" s="39" t="s">
        <v>24</v>
      </c>
      <c r="F18" s="38"/>
      <c r="G18" s="38"/>
      <c r="H18" s="38"/>
      <c r="I18" s="38"/>
      <c r="J18" s="57" t="s">
        <v>25</v>
      </c>
      <c r="K18" s="38"/>
      <c r="L18" s="38"/>
      <c r="M18" s="38"/>
      <c r="N18" s="38"/>
      <c r="O18" s="35"/>
      <c r="P18" s="38"/>
      <c r="Q18" s="38"/>
      <c r="R18" s="38"/>
      <c r="S18" s="40"/>
    </row>
    <row r="19" spans="1:19" s="2" customFormat="1" ht="18" customHeight="1">
      <c r="A19" s="58" t="s">
        <v>26</v>
      </c>
      <c r="B19" s="59"/>
      <c r="C19" s="60" t="s">
        <v>27</v>
      </c>
      <c r="D19" s="61"/>
      <c r="E19" s="61"/>
      <c r="F19" s="62"/>
      <c r="G19" s="58" t="s">
        <v>28</v>
      </c>
      <c r="H19" s="63"/>
      <c r="I19" s="60" t="s">
        <v>29</v>
      </c>
      <c r="J19" s="61"/>
      <c r="K19" s="61"/>
      <c r="L19" s="58" t="s">
        <v>30</v>
      </c>
      <c r="M19" s="63"/>
      <c r="N19" s="60" t="s">
        <v>31</v>
      </c>
      <c r="O19" s="64"/>
      <c r="P19" s="61"/>
      <c r="Q19" s="61"/>
      <c r="R19" s="61"/>
      <c r="S19" s="62"/>
    </row>
    <row r="20" spans="1:19" s="2" customFormat="1" ht="18" customHeight="1">
      <c r="A20" s="65" t="s">
        <v>32</v>
      </c>
      <c r="B20" s="66" t="s">
        <v>33</v>
      </c>
      <c r="C20" s="67"/>
      <c r="D20" s="68" t="s">
        <v>34</v>
      </c>
      <c r="E20" s="69">
        <v>0</v>
      </c>
      <c r="F20" s="70"/>
      <c r="G20" s="65" t="s">
        <v>35</v>
      </c>
      <c r="H20" s="71" t="s">
        <v>36</v>
      </c>
      <c r="I20" s="72"/>
      <c r="J20" s="73">
        <v>0</v>
      </c>
      <c r="K20" s="74"/>
      <c r="L20" s="65" t="s">
        <v>37</v>
      </c>
      <c r="M20" s="75" t="s">
        <v>38</v>
      </c>
      <c r="N20" s="76"/>
      <c r="O20" s="45"/>
      <c r="P20" s="76"/>
      <c r="Q20" s="77"/>
      <c r="R20" s="69">
        <v>0</v>
      </c>
      <c r="S20" s="70"/>
    </row>
    <row r="21" spans="1:19" s="2" customFormat="1" ht="18" customHeight="1">
      <c r="A21" s="65" t="s">
        <v>39</v>
      </c>
      <c r="B21" s="78"/>
      <c r="C21" s="79"/>
      <c r="D21" s="68" t="s">
        <v>40</v>
      </c>
      <c r="E21" s="69">
        <f>'RekapituláciaPrístrešok s lavic'!D10</f>
        <v>0</v>
      </c>
      <c r="F21" s="70"/>
      <c r="G21" s="65" t="s">
        <v>41</v>
      </c>
      <c r="H21" s="16" t="s">
        <v>42</v>
      </c>
      <c r="I21" s="72"/>
      <c r="J21" s="73">
        <v>0</v>
      </c>
      <c r="K21" s="74"/>
      <c r="L21" s="65" t="s">
        <v>43</v>
      </c>
      <c r="M21" s="75" t="s">
        <v>44</v>
      </c>
      <c r="N21" s="76"/>
      <c r="O21" s="45"/>
      <c r="P21" s="76"/>
      <c r="Q21" s="77"/>
      <c r="R21" s="69">
        <v>0</v>
      </c>
      <c r="S21" s="70"/>
    </row>
    <row r="22" spans="1:19" s="2" customFormat="1" ht="18" customHeight="1">
      <c r="A22" s="65" t="s">
        <v>45</v>
      </c>
      <c r="B22" s="66" t="s">
        <v>46</v>
      </c>
      <c r="C22" s="67"/>
      <c r="D22" s="68" t="s">
        <v>34</v>
      </c>
      <c r="E22" s="69">
        <f>'RekapituláciaPrístrešok s lavic'!C16</f>
        <v>0</v>
      </c>
      <c r="F22" s="70"/>
      <c r="G22" s="65" t="s">
        <v>47</v>
      </c>
      <c r="H22" s="71" t="s">
        <v>48</v>
      </c>
      <c r="I22" s="72"/>
      <c r="J22" s="73">
        <v>0</v>
      </c>
      <c r="K22" s="74"/>
      <c r="L22" s="65" t="s">
        <v>49</v>
      </c>
      <c r="M22" s="75" t="s">
        <v>50</v>
      </c>
      <c r="N22" s="76"/>
      <c r="O22" s="45"/>
      <c r="P22" s="76"/>
      <c r="Q22" s="77"/>
      <c r="R22" s="69">
        <v>0</v>
      </c>
      <c r="S22" s="70"/>
    </row>
    <row r="23" spans="1:19" s="2" customFormat="1" ht="18" customHeight="1">
      <c r="A23" s="65" t="s">
        <v>51</v>
      </c>
      <c r="B23" s="78"/>
      <c r="C23" s="79"/>
      <c r="D23" s="68" t="s">
        <v>40</v>
      </c>
      <c r="E23" s="69">
        <f>'RekapituláciaPrístrešok s lavic'!D16</f>
        <v>0</v>
      </c>
      <c r="F23" s="70"/>
      <c r="G23" s="65" t="s">
        <v>52</v>
      </c>
      <c r="H23" s="71"/>
      <c r="I23" s="72"/>
      <c r="J23" s="73">
        <v>0</v>
      </c>
      <c r="K23" s="74"/>
      <c r="L23" s="65" t="s">
        <v>53</v>
      </c>
      <c r="M23" s="75" t="s">
        <v>54</v>
      </c>
      <c r="N23" s="76"/>
      <c r="O23" s="45"/>
      <c r="P23" s="76"/>
      <c r="Q23" s="77"/>
      <c r="R23" s="69">
        <v>0</v>
      </c>
      <c r="S23" s="70"/>
    </row>
    <row r="24" spans="1:19" s="2" customFormat="1" ht="18" customHeight="1">
      <c r="A24" s="65" t="s">
        <v>55</v>
      </c>
      <c r="B24" s="66" t="s">
        <v>56</v>
      </c>
      <c r="C24" s="67"/>
      <c r="D24" s="68" t="s">
        <v>34</v>
      </c>
      <c r="E24" s="69">
        <v>0</v>
      </c>
      <c r="F24" s="70"/>
      <c r="G24" s="80"/>
      <c r="H24" s="76"/>
      <c r="I24" s="72"/>
      <c r="J24" s="73"/>
      <c r="K24" s="74"/>
      <c r="L24" s="65" t="s">
        <v>57</v>
      </c>
      <c r="M24" s="75" t="s">
        <v>58</v>
      </c>
      <c r="N24" s="76"/>
      <c r="O24" s="45"/>
      <c r="P24" s="76"/>
      <c r="Q24" s="77"/>
      <c r="R24" s="69">
        <v>0</v>
      </c>
      <c r="S24" s="70"/>
    </row>
    <row r="25" spans="1:19" s="2" customFormat="1" ht="18" customHeight="1">
      <c r="A25" s="65" t="s">
        <v>59</v>
      </c>
      <c r="B25" s="78"/>
      <c r="C25" s="79"/>
      <c r="D25" s="68" t="s">
        <v>40</v>
      </c>
      <c r="E25" s="69">
        <v>0</v>
      </c>
      <c r="F25" s="70"/>
      <c r="G25" s="80"/>
      <c r="H25" s="76"/>
      <c r="I25" s="72"/>
      <c r="J25" s="73"/>
      <c r="K25" s="74"/>
      <c r="L25" s="65" t="s">
        <v>60</v>
      </c>
      <c r="M25" s="71" t="s">
        <v>61</v>
      </c>
      <c r="N25" s="76"/>
      <c r="O25" s="45"/>
      <c r="P25" s="76"/>
      <c r="Q25" s="72"/>
      <c r="R25" s="69">
        <v>0</v>
      </c>
      <c r="S25" s="70"/>
    </row>
    <row r="26" spans="1:19" s="2" customFormat="1" ht="18" customHeight="1">
      <c r="A26" s="65" t="s">
        <v>62</v>
      </c>
      <c r="B26" s="280" t="s">
        <v>63</v>
      </c>
      <c r="C26" s="280"/>
      <c r="D26" s="280"/>
      <c r="E26" s="81">
        <f>SUM(E20:E25)</f>
        <v>0</v>
      </c>
      <c r="F26" s="40"/>
      <c r="G26" s="65" t="s">
        <v>64</v>
      </c>
      <c r="H26" s="82" t="s">
        <v>65</v>
      </c>
      <c r="I26" s="72"/>
      <c r="J26" s="83"/>
      <c r="K26" s="84"/>
      <c r="L26" s="65" t="s">
        <v>66</v>
      </c>
      <c r="M26" s="82" t="s">
        <v>67</v>
      </c>
      <c r="N26" s="76"/>
      <c r="O26" s="45"/>
      <c r="P26" s="76"/>
      <c r="Q26" s="72"/>
      <c r="R26" s="81">
        <v>0</v>
      </c>
      <c r="S26" s="40"/>
    </row>
    <row r="27" spans="1:19" s="2" customFormat="1" ht="18" customHeight="1">
      <c r="A27" s="85" t="s">
        <v>68</v>
      </c>
      <c r="B27" s="86" t="s">
        <v>69</v>
      </c>
      <c r="C27" s="87"/>
      <c r="D27" s="88"/>
      <c r="E27" s="89">
        <v>0</v>
      </c>
      <c r="F27" s="36"/>
      <c r="G27" s="85" t="s">
        <v>70</v>
      </c>
      <c r="H27" s="86" t="s">
        <v>71</v>
      </c>
      <c r="I27" s="88"/>
      <c r="J27" s="90">
        <v>0</v>
      </c>
      <c r="K27" s="91"/>
      <c r="L27" s="85" t="s">
        <v>72</v>
      </c>
      <c r="M27" s="86" t="s">
        <v>73</v>
      </c>
      <c r="N27" s="87"/>
      <c r="O27" s="35"/>
      <c r="P27" s="87"/>
      <c r="Q27" s="88"/>
      <c r="R27" s="89">
        <v>0</v>
      </c>
      <c r="S27" s="36"/>
    </row>
    <row r="28" spans="1:19" s="2" customFormat="1" ht="18" customHeight="1">
      <c r="A28" s="92" t="s">
        <v>12</v>
      </c>
      <c r="B28" s="15"/>
      <c r="C28" s="15"/>
      <c r="D28" s="15"/>
      <c r="E28" s="15"/>
      <c r="F28" s="93"/>
      <c r="G28" s="94"/>
      <c r="H28" s="15"/>
      <c r="I28" s="15"/>
      <c r="J28" s="15"/>
      <c r="K28" s="15"/>
      <c r="L28" s="58" t="s">
        <v>74</v>
      </c>
      <c r="M28" s="43"/>
      <c r="N28" s="60" t="s">
        <v>75</v>
      </c>
      <c r="O28" s="64"/>
      <c r="P28" s="42"/>
      <c r="Q28" s="42"/>
      <c r="R28" s="42"/>
      <c r="S28" s="46"/>
    </row>
    <row r="29" spans="1:19" s="2" customFormat="1" ht="18" customHeight="1">
      <c r="A29" s="18"/>
      <c r="B29" s="16"/>
      <c r="C29" s="16"/>
      <c r="D29" s="16"/>
      <c r="E29" s="16"/>
      <c r="F29" s="95"/>
      <c r="G29" s="96"/>
      <c r="H29" s="16"/>
      <c r="I29" s="16"/>
      <c r="J29" s="16"/>
      <c r="K29" s="16"/>
      <c r="L29" s="65" t="s">
        <v>76</v>
      </c>
      <c r="M29" s="71" t="s">
        <v>77</v>
      </c>
      <c r="N29" s="76"/>
      <c r="O29" s="45"/>
      <c r="P29" s="76"/>
      <c r="Q29" s="72"/>
      <c r="R29" s="81">
        <f>E26</f>
        <v>0</v>
      </c>
      <c r="S29" s="40"/>
    </row>
    <row r="30" spans="1:19" s="2" customFormat="1" ht="18" customHeight="1">
      <c r="A30" s="97" t="s">
        <v>78</v>
      </c>
      <c r="B30" s="45"/>
      <c r="C30" s="45"/>
      <c r="D30" s="45"/>
      <c r="E30" s="45"/>
      <c r="F30" s="79"/>
      <c r="G30" s="98" t="s">
        <v>79</v>
      </c>
      <c r="H30" s="45"/>
      <c r="I30" s="45"/>
      <c r="J30" s="45"/>
      <c r="K30" s="45"/>
      <c r="L30" s="65" t="s">
        <v>80</v>
      </c>
      <c r="M30" s="75" t="s">
        <v>81</v>
      </c>
      <c r="N30" s="99">
        <v>20</v>
      </c>
      <c r="O30" s="100" t="s">
        <v>82</v>
      </c>
      <c r="P30" s="101">
        <f>R29</f>
        <v>0</v>
      </c>
      <c r="Q30" s="72"/>
      <c r="R30" s="102">
        <f>R29*0.2</f>
        <v>0</v>
      </c>
      <c r="S30" s="103"/>
    </row>
    <row r="31" spans="1:19" s="2" customFormat="1" ht="12.75" customHeight="1" hidden="1">
      <c r="A31" s="104"/>
      <c r="B31" s="105"/>
      <c r="C31" s="105"/>
      <c r="D31" s="105"/>
      <c r="E31" s="105"/>
      <c r="F31" s="67"/>
      <c r="G31" s="106"/>
      <c r="H31" s="105"/>
      <c r="I31" s="105"/>
      <c r="J31" s="105"/>
      <c r="K31" s="105"/>
      <c r="L31" s="107"/>
      <c r="M31" s="108"/>
      <c r="N31" s="109"/>
      <c r="O31" s="110"/>
      <c r="P31" s="111"/>
      <c r="Q31" s="109"/>
      <c r="R31" s="112"/>
      <c r="S31" s="70"/>
    </row>
    <row r="32" spans="1:19" s="2" customFormat="1" ht="35.25" customHeight="1">
      <c r="A32" s="113" t="s">
        <v>10</v>
      </c>
      <c r="B32" s="114"/>
      <c r="C32" s="114"/>
      <c r="D32" s="114"/>
      <c r="E32" s="16"/>
      <c r="F32" s="95"/>
      <c r="G32" s="96"/>
      <c r="H32" s="16"/>
      <c r="I32" s="16"/>
      <c r="J32" s="16"/>
      <c r="K32" s="16"/>
      <c r="L32" s="85" t="s">
        <v>83</v>
      </c>
      <c r="M32" s="281" t="s">
        <v>84</v>
      </c>
      <c r="N32" s="281"/>
      <c r="O32" s="281"/>
      <c r="P32" s="281"/>
      <c r="Q32" s="88"/>
      <c r="R32" s="180">
        <f>R29+R30</f>
        <v>0</v>
      </c>
      <c r="S32" s="28"/>
    </row>
    <row r="33" spans="1:19" s="2" customFormat="1" ht="33" customHeight="1">
      <c r="A33" s="97" t="s">
        <v>78</v>
      </c>
      <c r="B33" s="45"/>
      <c r="C33" s="45"/>
      <c r="D33" s="45"/>
      <c r="E33" s="45"/>
      <c r="F33" s="79"/>
      <c r="G33" s="98" t="s">
        <v>79</v>
      </c>
      <c r="H33" s="45"/>
      <c r="I33" s="45"/>
      <c r="J33" s="45"/>
      <c r="K33" s="45"/>
      <c r="L33" s="58" t="s">
        <v>85</v>
      </c>
      <c r="M33" s="43"/>
      <c r="N33" s="60" t="s">
        <v>86</v>
      </c>
      <c r="O33" s="64"/>
      <c r="P33" s="42"/>
      <c r="Q33" s="42"/>
      <c r="R33" s="116"/>
      <c r="S33" s="46"/>
    </row>
    <row r="34" spans="1:19" s="2" customFormat="1" ht="20.25" customHeight="1">
      <c r="A34" s="117" t="s">
        <v>13</v>
      </c>
      <c r="B34" s="105"/>
      <c r="C34" s="105"/>
      <c r="D34" s="105"/>
      <c r="E34" s="105"/>
      <c r="F34" s="67"/>
      <c r="G34" s="118"/>
      <c r="H34" s="105"/>
      <c r="I34" s="105"/>
      <c r="J34" s="105"/>
      <c r="K34" s="105"/>
      <c r="L34" s="65" t="s">
        <v>87</v>
      </c>
      <c r="M34" s="71" t="s">
        <v>88</v>
      </c>
      <c r="N34" s="76"/>
      <c r="O34" s="45"/>
      <c r="P34" s="76"/>
      <c r="Q34" s="72"/>
      <c r="R34" s="69">
        <v>0</v>
      </c>
      <c r="S34" s="70"/>
    </row>
    <row r="35" spans="1:19" s="2" customFormat="1" ht="18" customHeight="1">
      <c r="A35" s="18"/>
      <c r="B35" s="16"/>
      <c r="C35" s="16"/>
      <c r="D35" s="16"/>
      <c r="E35" s="16"/>
      <c r="F35" s="95"/>
      <c r="G35" s="119"/>
      <c r="H35" s="16"/>
      <c r="I35" s="16"/>
      <c r="J35" s="16"/>
      <c r="K35" s="16"/>
      <c r="L35" s="65" t="s">
        <v>89</v>
      </c>
      <c r="M35" s="71" t="s">
        <v>90</v>
      </c>
      <c r="N35" s="76"/>
      <c r="O35" s="45"/>
      <c r="P35" s="76"/>
      <c r="Q35" s="72"/>
      <c r="R35" s="69">
        <v>0</v>
      </c>
      <c r="S35" s="70"/>
    </row>
    <row r="36" spans="1:19" s="2" customFormat="1" ht="18" customHeight="1">
      <c r="A36" s="120" t="s">
        <v>78</v>
      </c>
      <c r="B36" s="35"/>
      <c r="C36" s="35"/>
      <c r="D36" s="35"/>
      <c r="E36" s="35"/>
      <c r="F36" s="121"/>
      <c r="G36" s="122" t="s">
        <v>79</v>
      </c>
      <c r="H36" s="35"/>
      <c r="I36" s="35"/>
      <c r="J36" s="35"/>
      <c r="K36" s="35"/>
      <c r="L36" s="85" t="s">
        <v>91</v>
      </c>
      <c r="M36" s="86" t="s">
        <v>92</v>
      </c>
      <c r="N36" s="87"/>
      <c r="O36" s="45"/>
      <c r="P36" s="87"/>
      <c r="Q36" s="88"/>
      <c r="R36" s="50">
        <v>0</v>
      </c>
      <c r="S36" s="123"/>
    </row>
  </sheetData>
  <sheetProtection selectLockedCells="1" selectUnlockedCells="1"/>
  <mergeCells count="9">
    <mergeCell ref="E11:M11"/>
    <mergeCell ref="B26:D26"/>
    <mergeCell ref="M32:P32"/>
    <mergeCell ref="E5:M5"/>
    <mergeCell ref="E6:M6"/>
    <mergeCell ref="E7:M7"/>
    <mergeCell ref="B8:D8"/>
    <mergeCell ref="E9:M9"/>
    <mergeCell ref="E10:M10"/>
  </mergeCells>
  <printOptions gridLines="1" headings="1"/>
  <pageMargins left="0.25" right="0.25" top="0.75" bottom="0.75" header="0.3" footer="0.3"/>
  <pageSetup fitToHeight="1" fitToWidth="1" horizontalDpi="300" verticalDpi="300" orientation="portrait" paperSize="9" scale="9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1"/>
  <sheetViews>
    <sheetView showGridLines="0" defaultGridColor="0" zoomScalePageLayoutView="0" colorId="8" workbookViewId="0" topLeftCell="A4">
      <selection activeCell="C5" sqref="C5"/>
    </sheetView>
  </sheetViews>
  <sheetFormatPr defaultColWidth="10.66015625" defaultRowHeight="12" customHeight="1"/>
  <cols>
    <col min="1" max="1" width="15.5" style="1" customWidth="1"/>
    <col min="2" max="2" width="72.33203125" style="1" customWidth="1"/>
    <col min="3" max="3" width="16" style="1" customWidth="1"/>
    <col min="4" max="4" width="15.16015625" style="1" customWidth="1"/>
    <col min="5" max="5" width="16.66015625" style="1" customWidth="1"/>
    <col min="6" max="6" width="13.83203125" style="1" customWidth="1"/>
    <col min="7" max="7" width="0" style="1" hidden="1" customWidth="1"/>
    <col min="8" max="16384" width="10.66015625" style="1" customWidth="1"/>
  </cols>
  <sheetData>
    <row r="1" spans="1:7" s="2" customFormat="1" ht="17.25" customHeight="1">
      <c r="A1" s="127" t="s">
        <v>94</v>
      </c>
      <c r="B1" s="128"/>
      <c r="C1" s="128"/>
      <c r="D1" s="128"/>
      <c r="E1" s="128"/>
      <c r="F1" s="128"/>
      <c r="G1" s="128"/>
    </row>
    <row r="2" spans="1:7" s="2" customFormat="1" ht="12" customHeight="1">
      <c r="A2" s="129" t="s">
        <v>95</v>
      </c>
      <c r="B2" s="130"/>
      <c r="C2" s="130"/>
      <c r="D2" s="128"/>
      <c r="E2" s="128"/>
      <c r="F2" s="128"/>
      <c r="G2" s="128"/>
    </row>
    <row r="3" spans="1:7" s="2" customFormat="1" ht="12" customHeight="1">
      <c r="A3" s="129" t="s">
        <v>253</v>
      </c>
      <c r="B3" s="130"/>
      <c r="C3" s="130" t="s">
        <v>254</v>
      </c>
      <c r="D3" s="128"/>
      <c r="E3" s="128"/>
      <c r="F3" s="128"/>
      <c r="G3" s="128"/>
    </row>
    <row r="4" spans="1:7" s="2" customFormat="1" ht="12" customHeight="1">
      <c r="A4" s="129"/>
      <c r="B4" s="129"/>
      <c r="C4" s="130" t="s">
        <v>112</v>
      </c>
      <c r="D4" s="128"/>
      <c r="E4" s="128"/>
      <c r="F4" s="128"/>
      <c r="G4" s="128"/>
    </row>
    <row r="5" spans="1:7" s="2" customFormat="1" ht="12" customHeight="1">
      <c r="A5" s="130" t="s">
        <v>255</v>
      </c>
      <c r="B5" s="130"/>
      <c r="C5" s="130" t="s">
        <v>268</v>
      </c>
      <c r="D5" s="128"/>
      <c r="E5" s="128"/>
      <c r="F5" s="128"/>
      <c r="G5" s="128"/>
    </row>
    <row r="6" spans="1:7" s="2" customFormat="1" ht="6" customHeight="1">
      <c r="A6" s="128"/>
      <c r="B6" s="128"/>
      <c r="C6" s="128"/>
      <c r="D6" s="128"/>
      <c r="E6" s="128"/>
      <c r="F6" s="128"/>
      <c r="G6" s="128"/>
    </row>
    <row r="7" spans="1:7" s="2" customFormat="1" ht="23.25" customHeight="1">
      <c r="A7" s="131" t="s">
        <v>100</v>
      </c>
      <c r="B7" s="131" t="s">
        <v>101</v>
      </c>
      <c r="C7" s="131" t="s">
        <v>102</v>
      </c>
      <c r="D7" s="131" t="s">
        <v>40</v>
      </c>
      <c r="E7" s="131" t="s">
        <v>103</v>
      </c>
      <c r="F7" s="131" t="s">
        <v>104</v>
      </c>
      <c r="G7" s="131" t="s">
        <v>105</v>
      </c>
    </row>
    <row r="8" spans="1:7" s="2" customFormat="1" ht="12" customHeight="1">
      <c r="A8" s="131" t="s">
        <v>32</v>
      </c>
      <c r="B8" s="131" t="s">
        <v>39</v>
      </c>
      <c r="C8" s="131" t="s">
        <v>45</v>
      </c>
      <c r="D8" s="131" t="s">
        <v>51</v>
      </c>
      <c r="E8" s="131" t="s">
        <v>55</v>
      </c>
      <c r="F8" s="131" t="s">
        <v>59</v>
      </c>
      <c r="G8" s="131" t="s">
        <v>62</v>
      </c>
    </row>
    <row r="9" spans="1:7" s="2" customFormat="1" ht="3.75" customHeight="1">
      <c r="A9" s="132"/>
      <c r="B9" s="132"/>
      <c r="C9" s="132"/>
      <c r="D9" s="132"/>
      <c r="E9" s="132"/>
      <c r="F9" s="132"/>
      <c r="G9" s="132"/>
    </row>
    <row r="10" spans="1:7" s="2" customFormat="1" ht="15" customHeight="1">
      <c r="A10" s="133" t="s">
        <v>33</v>
      </c>
      <c r="B10" s="134" t="s">
        <v>33</v>
      </c>
      <c r="C10" s="135">
        <v>0</v>
      </c>
      <c r="D10" s="135">
        <f>D11+D12+D13+D14+D15</f>
        <v>0</v>
      </c>
      <c r="E10" s="135">
        <f>E11+E12+E13+E14+E15</f>
        <v>0</v>
      </c>
      <c r="F10" s="135">
        <f>F11+F12+F13+F14+F15</f>
        <v>10.589221144511999</v>
      </c>
      <c r="G10" s="135">
        <f>G11+G12+G13+G14+G15</f>
        <v>0</v>
      </c>
    </row>
    <row r="11" spans="1:7" s="2" customFormat="1" ht="15" customHeight="1">
      <c r="A11" s="136" t="s">
        <v>32</v>
      </c>
      <c r="B11" s="137" t="s">
        <v>161</v>
      </c>
      <c r="C11" s="138">
        <v>0</v>
      </c>
      <c r="D11" s="138">
        <f>'Prístrešok s lavicami v pôdorys'!I11</f>
        <v>0</v>
      </c>
      <c r="E11" s="138">
        <f>C11+D11</f>
        <v>0</v>
      </c>
      <c r="F11" s="138">
        <f>'Prístrešok s lavicami v pôdorys'!L11</f>
        <v>0</v>
      </c>
      <c r="G11" s="138">
        <v>0</v>
      </c>
    </row>
    <row r="12" spans="1:7" s="2" customFormat="1" ht="15" customHeight="1">
      <c r="A12" s="136" t="s">
        <v>39</v>
      </c>
      <c r="B12" s="137" t="s">
        <v>162</v>
      </c>
      <c r="C12" s="138">
        <v>0</v>
      </c>
      <c r="D12" s="138">
        <f>'Prístrešok s lavicami v pôdorys'!I15</f>
        <v>0</v>
      </c>
      <c r="E12" s="138">
        <f>C12+D12</f>
        <v>0</v>
      </c>
      <c r="F12" s="138">
        <f>'Prístrešok s lavicami v pôdorys'!L15</f>
        <v>4.661138344512</v>
      </c>
      <c r="G12" s="138">
        <v>0</v>
      </c>
    </row>
    <row r="13" spans="1:7" s="2" customFormat="1" ht="15" customHeight="1">
      <c r="A13" s="136" t="s">
        <v>59</v>
      </c>
      <c r="B13" s="137" t="s">
        <v>163</v>
      </c>
      <c r="C13" s="138">
        <v>0</v>
      </c>
      <c r="D13" s="138">
        <f>'Prístrešok s lavicami v pôdorys'!I18</f>
        <v>0</v>
      </c>
      <c r="E13" s="138">
        <f>C13+D13</f>
        <v>0</v>
      </c>
      <c r="F13" s="138">
        <f>'Prístrešok s lavicami v pôdorys'!L18</f>
        <v>0.2165328</v>
      </c>
      <c r="G13" s="138">
        <v>0</v>
      </c>
    </row>
    <row r="14" spans="1:7" s="2" customFormat="1" ht="15" customHeight="1">
      <c r="A14" s="136" t="s">
        <v>55</v>
      </c>
      <c r="B14" s="137" t="s">
        <v>214</v>
      </c>
      <c r="C14" s="138">
        <v>0</v>
      </c>
      <c r="D14" s="138">
        <f>'Prístrešok s lavicami v pôdorys'!I20</f>
        <v>0</v>
      </c>
      <c r="E14" s="138">
        <f>C14+D14</f>
        <v>0</v>
      </c>
      <c r="F14" s="138">
        <f>'Prístrešok s lavicami v pôdorys'!L20</f>
        <v>5.71155</v>
      </c>
      <c r="G14" s="138">
        <v>0</v>
      </c>
    </row>
    <row r="15" spans="1:7" s="2" customFormat="1" ht="15" customHeight="1">
      <c r="A15" s="136" t="s">
        <v>106</v>
      </c>
      <c r="B15" s="137" t="s">
        <v>107</v>
      </c>
      <c r="C15" s="138">
        <v>0</v>
      </c>
      <c r="D15" s="138">
        <f>'Prístrešok s lavicami v pôdorys'!I22</f>
        <v>0</v>
      </c>
      <c r="E15" s="138">
        <f>C15+D15</f>
        <v>0</v>
      </c>
      <c r="F15" s="138">
        <f>'Prístrešok s lavicami v pôdorys'!L22</f>
        <v>0</v>
      </c>
      <c r="G15" s="138">
        <v>0</v>
      </c>
    </row>
    <row r="16" spans="1:7" s="2" customFormat="1" ht="15" customHeight="1">
      <c r="A16" s="133" t="s">
        <v>46</v>
      </c>
      <c r="B16" s="134" t="s">
        <v>46</v>
      </c>
      <c r="C16" s="135">
        <f>C17+C18+C19+C20</f>
        <v>0</v>
      </c>
      <c r="D16" s="135">
        <f>D17+D18+D19+D20</f>
        <v>0</v>
      </c>
      <c r="E16" s="135">
        <f>E17+E18+E19+E20</f>
        <v>0</v>
      </c>
      <c r="F16" s="135">
        <f>F17+F18+F19+F20</f>
        <v>4.7323661032</v>
      </c>
      <c r="G16" s="135">
        <f>G17+G18+G19+G20</f>
        <v>0</v>
      </c>
    </row>
    <row r="17" spans="1:7" s="2" customFormat="1" ht="15" customHeight="1">
      <c r="A17" s="136" t="s">
        <v>108</v>
      </c>
      <c r="B17" s="137" t="s">
        <v>109</v>
      </c>
      <c r="C17" s="138">
        <f>'Prístrešok s lavicami v pôdorys'!H25</f>
        <v>0</v>
      </c>
      <c r="D17" s="138">
        <f>'Prístrešok s lavicami v pôdorys'!I25</f>
        <v>0</v>
      </c>
      <c r="E17" s="138">
        <f>C17+D17</f>
        <v>0</v>
      </c>
      <c r="F17" s="138">
        <f>'Prístrešok s lavicami v pôdorys'!L25</f>
        <v>2.4916571092</v>
      </c>
      <c r="G17" s="138">
        <v>0</v>
      </c>
    </row>
    <row r="18" spans="1:7" s="2" customFormat="1" ht="15" customHeight="1">
      <c r="A18" s="136" t="s">
        <v>164</v>
      </c>
      <c r="B18" s="137" t="s">
        <v>165</v>
      </c>
      <c r="C18" s="138">
        <v>0</v>
      </c>
      <c r="D18" s="138">
        <f>'Prístrešok s lavicami v pôdorys'!I36</f>
        <v>0</v>
      </c>
      <c r="E18" s="138">
        <f>C18+D18</f>
        <v>0</v>
      </c>
      <c r="F18" s="138">
        <f>'Prístrešok s lavicami v pôdorys'!L36</f>
        <v>0.08058</v>
      </c>
      <c r="G18" s="138">
        <v>0</v>
      </c>
    </row>
    <row r="19" spans="1:7" s="2" customFormat="1" ht="15" customHeight="1">
      <c r="A19" s="136" t="s">
        <v>166</v>
      </c>
      <c r="B19" s="137" t="s">
        <v>167</v>
      </c>
      <c r="C19" s="138">
        <v>0</v>
      </c>
      <c r="D19" s="138">
        <f>'Prístrešok s lavicami v pôdorys'!I41</f>
        <v>0</v>
      </c>
      <c r="E19" s="138">
        <f>C19+D19</f>
        <v>0</v>
      </c>
      <c r="F19" s="138">
        <f>'Prístrešok s lavicami v pôdorys'!L41</f>
        <v>2.131328994</v>
      </c>
      <c r="G19" s="138">
        <v>0</v>
      </c>
    </row>
    <row r="20" spans="1:7" s="2" customFormat="1" ht="15" customHeight="1">
      <c r="A20" s="136" t="s">
        <v>168</v>
      </c>
      <c r="B20" s="137" t="s">
        <v>169</v>
      </c>
      <c r="C20" s="138">
        <v>0</v>
      </c>
      <c r="D20" s="138">
        <f>'Prístrešok s lavicami v pôdorys'!I45</f>
        <v>0</v>
      </c>
      <c r="E20" s="138">
        <f>C20+D20</f>
        <v>0</v>
      </c>
      <c r="F20" s="138">
        <f>'Prístrešok s lavicami v pôdorys'!L45</f>
        <v>0.0288</v>
      </c>
      <c r="G20" s="138">
        <v>0</v>
      </c>
    </row>
    <row r="21" spans="1:7" s="2" customFormat="1" ht="21" customHeight="1">
      <c r="A21" s="139"/>
      <c r="B21" s="140" t="s">
        <v>110</v>
      </c>
      <c r="C21" s="141">
        <f>C16+C10</f>
        <v>0</v>
      </c>
      <c r="D21" s="141">
        <f>D16+D10</f>
        <v>0</v>
      </c>
      <c r="E21" s="141">
        <f>E16+E10</f>
        <v>0</v>
      </c>
      <c r="F21" s="141">
        <f>F16+F10</f>
        <v>15.321587247712</v>
      </c>
      <c r="G21" s="141">
        <v>0</v>
      </c>
    </row>
  </sheetData>
  <sheetProtection selectLockedCells="1" selectUnlockedCells="1"/>
  <printOptions gridLines="1" headings="1"/>
  <pageMargins left="0.7479166666666667" right="0.7479166666666667" top="0.9840277777777777" bottom="0" header="0.5118055555555555" footer="0.511805555555555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GridLines="0" defaultGridColor="0" zoomScalePageLayoutView="0" colorId="8" workbookViewId="0" topLeftCell="A16">
      <selection activeCell="E25" sqref="E25"/>
    </sheetView>
  </sheetViews>
  <sheetFormatPr defaultColWidth="10.66015625" defaultRowHeight="12" customHeight="1"/>
  <cols>
    <col min="1" max="1" width="7" style="1" customWidth="1"/>
    <col min="2" max="2" width="8.16015625" style="1" customWidth="1"/>
    <col min="3" max="3" width="15.66015625" style="1" customWidth="1"/>
    <col min="4" max="4" width="60.33203125" style="1" customWidth="1"/>
    <col min="5" max="5" width="5.16015625" style="1" customWidth="1"/>
    <col min="6" max="7" width="9.83203125" style="1" customWidth="1"/>
    <col min="8" max="8" width="14.5" style="1" customWidth="1"/>
    <col min="9" max="9" width="13" style="1" customWidth="1"/>
    <col min="10" max="10" width="14.5" style="1" customWidth="1"/>
    <col min="11" max="11" width="9.83203125" style="1" customWidth="1"/>
    <col min="12" max="12" width="13" style="1" customWidth="1"/>
    <col min="13" max="16384" width="10.66015625" style="2" customWidth="1"/>
  </cols>
  <sheetData>
    <row r="1" spans="1:12" s="1" customFormat="1" ht="20.25" customHeight="1">
      <c r="A1" s="222" t="s">
        <v>111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2" s="1" customFormat="1" ht="12.75" customHeight="1">
      <c r="A2" s="224" t="s">
        <v>95</v>
      </c>
      <c r="B2" s="225"/>
      <c r="C2" s="225"/>
      <c r="D2" s="225"/>
      <c r="E2" s="225"/>
      <c r="F2" s="225"/>
      <c r="G2" s="223"/>
      <c r="H2" s="223"/>
      <c r="I2" s="223"/>
      <c r="J2" s="223"/>
      <c r="K2" s="223"/>
      <c r="L2" s="223"/>
    </row>
    <row r="3" spans="1:12" s="1" customFormat="1" ht="12.75" customHeight="1">
      <c r="A3" s="224" t="s">
        <v>253</v>
      </c>
      <c r="B3" s="225"/>
      <c r="C3" s="225"/>
      <c r="D3" s="225"/>
      <c r="E3" s="225"/>
      <c r="F3" s="225" t="s">
        <v>254</v>
      </c>
      <c r="G3" s="223"/>
      <c r="H3" s="223"/>
      <c r="I3" s="223"/>
      <c r="J3" s="223"/>
      <c r="K3" s="223"/>
      <c r="L3" s="223"/>
    </row>
    <row r="4" spans="1:12" s="1" customFormat="1" ht="12.75" customHeight="1">
      <c r="A4" s="290"/>
      <c r="B4" s="290"/>
      <c r="C4" s="224"/>
      <c r="D4" s="225"/>
      <c r="E4" s="225"/>
      <c r="F4" s="225" t="s">
        <v>256</v>
      </c>
      <c r="G4" s="223"/>
      <c r="H4" s="223"/>
      <c r="I4" s="223"/>
      <c r="J4" s="223"/>
      <c r="K4" s="223"/>
      <c r="L4" s="223"/>
    </row>
    <row r="5" spans="1:12" s="1" customFormat="1" ht="12.75" customHeight="1">
      <c r="A5" s="225" t="s">
        <v>255</v>
      </c>
      <c r="B5" s="225"/>
      <c r="C5" s="225"/>
      <c r="D5" s="225"/>
      <c r="E5" s="225"/>
      <c r="F5" s="225" t="s">
        <v>267</v>
      </c>
      <c r="G5" s="223"/>
      <c r="H5" s="223"/>
      <c r="I5" s="223"/>
      <c r="J5" s="223"/>
      <c r="K5" s="223"/>
      <c r="L5" s="223"/>
    </row>
    <row r="6" spans="1:12" s="1" customFormat="1" ht="6.75" customHeight="1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</row>
    <row r="7" spans="1:12" s="1" customFormat="1" ht="24.75" customHeight="1">
      <c r="A7" s="226" t="s">
        <v>113</v>
      </c>
      <c r="B7" s="226" t="s">
        <v>114</v>
      </c>
      <c r="C7" s="226" t="s">
        <v>115</v>
      </c>
      <c r="D7" s="226" t="s">
        <v>101</v>
      </c>
      <c r="E7" s="226" t="s">
        <v>116</v>
      </c>
      <c r="F7" s="226" t="s">
        <v>117</v>
      </c>
      <c r="G7" s="226" t="s">
        <v>118</v>
      </c>
      <c r="H7" s="226" t="s">
        <v>119</v>
      </c>
      <c r="I7" s="226" t="s">
        <v>120</v>
      </c>
      <c r="J7" s="226" t="s">
        <v>103</v>
      </c>
      <c r="K7" s="226" t="s">
        <v>121</v>
      </c>
      <c r="L7" s="226" t="s">
        <v>104</v>
      </c>
    </row>
    <row r="8" spans="1:12" s="1" customFormat="1" ht="12.75" customHeight="1">
      <c r="A8" s="226" t="s">
        <v>32</v>
      </c>
      <c r="B8" s="226" t="s">
        <v>39</v>
      </c>
      <c r="C8" s="226" t="s">
        <v>45</v>
      </c>
      <c r="D8" s="226" t="s">
        <v>51</v>
      </c>
      <c r="E8" s="226" t="s">
        <v>55</v>
      </c>
      <c r="F8" s="226" t="s">
        <v>59</v>
      </c>
      <c r="G8" s="226" t="s">
        <v>62</v>
      </c>
      <c r="H8" s="226" t="s">
        <v>35</v>
      </c>
      <c r="I8" s="226" t="s">
        <v>41</v>
      </c>
      <c r="J8" s="226" t="s">
        <v>47</v>
      </c>
      <c r="K8" s="226" t="s">
        <v>52</v>
      </c>
      <c r="L8" s="226" t="s">
        <v>64</v>
      </c>
    </row>
    <row r="9" spans="1:12" s="1" customFormat="1" ht="6" customHeight="1">
      <c r="A9" s="223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</row>
    <row r="10" spans="1:12" s="1" customFormat="1" ht="13.5" customHeight="1">
      <c r="A10" s="227"/>
      <c r="B10" s="228"/>
      <c r="C10" s="228" t="s">
        <v>33</v>
      </c>
      <c r="D10" s="228" t="s">
        <v>33</v>
      </c>
      <c r="E10" s="228"/>
      <c r="F10" s="229"/>
      <c r="G10" s="229"/>
      <c r="H10" s="229">
        <f>H11+H15+H18+H20+H22</f>
        <v>0</v>
      </c>
      <c r="I10" s="229">
        <f>I11+I15+I18+I20+I22</f>
        <v>0</v>
      </c>
      <c r="J10" s="229">
        <f>J11+J15+J18+J20+J22</f>
        <v>0</v>
      </c>
      <c r="K10" s="230"/>
      <c r="L10" s="229">
        <f>F23</f>
        <v>10.589221144511999</v>
      </c>
    </row>
    <row r="11" spans="1:12" s="1" customFormat="1" ht="21" customHeight="1">
      <c r="A11" s="231"/>
      <c r="B11" s="232"/>
      <c r="C11" s="232" t="s">
        <v>32</v>
      </c>
      <c r="D11" s="232" t="s">
        <v>161</v>
      </c>
      <c r="E11" s="232"/>
      <c r="F11" s="233"/>
      <c r="G11" s="233"/>
      <c r="H11" s="233">
        <f>H12+H13+H14</f>
        <v>0</v>
      </c>
      <c r="I11" s="233">
        <f>I12+I13+I14</f>
        <v>0</v>
      </c>
      <c r="J11" s="233">
        <f>J12+J13+J14</f>
        <v>0</v>
      </c>
      <c r="K11" s="234"/>
      <c r="L11" s="233">
        <v>0</v>
      </c>
    </row>
    <row r="12" spans="1:12" s="1" customFormat="1" ht="24" customHeight="1">
      <c r="A12" s="235">
        <v>1</v>
      </c>
      <c r="B12" s="236" t="s">
        <v>170</v>
      </c>
      <c r="C12" s="236" t="s">
        <v>171</v>
      </c>
      <c r="D12" s="236" t="s">
        <v>172</v>
      </c>
      <c r="E12" s="236" t="s">
        <v>146</v>
      </c>
      <c r="F12" s="237">
        <v>29</v>
      </c>
      <c r="G12" s="237">
        <v>0</v>
      </c>
      <c r="H12" s="237">
        <v>0</v>
      </c>
      <c r="I12" s="238">
        <f>F12*G12</f>
        <v>0</v>
      </c>
      <c r="J12" s="238">
        <f>F12*G12</f>
        <v>0</v>
      </c>
      <c r="K12" s="239">
        <v>0</v>
      </c>
      <c r="L12" s="240">
        <v>0</v>
      </c>
    </row>
    <row r="13" spans="1:12" s="1" customFormat="1" ht="13.5" customHeight="1">
      <c r="A13" s="241">
        <v>2</v>
      </c>
      <c r="B13" s="242" t="s">
        <v>170</v>
      </c>
      <c r="C13" s="242" t="s">
        <v>257</v>
      </c>
      <c r="D13" s="242" t="s">
        <v>258</v>
      </c>
      <c r="E13" s="242" t="s">
        <v>129</v>
      </c>
      <c r="F13" s="243">
        <v>1.944</v>
      </c>
      <c r="G13" s="243">
        <v>0</v>
      </c>
      <c r="H13" s="243">
        <v>0</v>
      </c>
      <c r="I13" s="244">
        <f>F13*G13</f>
        <v>0</v>
      </c>
      <c r="J13" s="244">
        <f>F13*G13</f>
        <v>0</v>
      </c>
      <c r="K13" s="245">
        <v>0</v>
      </c>
      <c r="L13" s="246">
        <v>0</v>
      </c>
    </row>
    <row r="14" spans="1:12" s="1" customFormat="1" ht="13.5" customHeight="1">
      <c r="A14" s="247">
        <v>3</v>
      </c>
      <c r="B14" s="248" t="s">
        <v>170</v>
      </c>
      <c r="C14" s="248" t="s">
        <v>130</v>
      </c>
      <c r="D14" s="248" t="s">
        <v>131</v>
      </c>
      <c r="E14" s="248" t="s">
        <v>129</v>
      </c>
      <c r="F14" s="249">
        <v>1.944</v>
      </c>
      <c r="G14" s="249">
        <v>0</v>
      </c>
      <c r="H14" s="249">
        <v>0</v>
      </c>
      <c r="I14" s="250">
        <f>F14*G14</f>
        <v>0</v>
      </c>
      <c r="J14" s="250">
        <f>F14*G14</f>
        <v>0</v>
      </c>
      <c r="K14" s="251">
        <v>0</v>
      </c>
      <c r="L14" s="252">
        <v>0</v>
      </c>
    </row>
    <row r="15" spans="1:12" s="1" customFormat="1" ht="21" customHeight="1">
      <c r="A15" s="231"/>
      <c r="B15" s="232"/>
      <c r="C15" s="232" t="s">
        <v>39</v>
      </c>
      <c r="D15" s="232" t="s">
        <v>162</v>
      </c>
      <c r="E15" s="232"/>
      <c r="F15" s="233"/>
      <c r="G15" s="233"/>
      <c r="H15" s="233">
        <f>H16+H17</f>
        <v>0</v>
      </c>
      <c r="I15" s="233">
        <f>I16+I17</f>
        <v>0</v>
      </c>
      <c r="J15" s="233">
        <f>J16+J17</f>
        <v>0</v>
      </c>
      <c r="K15" s="234"/>
      <c r="L15" s="233">
        <f>L16+L17</f>
        <v>4.661138344512</v>
      </c>
    </row>
    <row r="16" spans="1:12" s="1" customFormat="1" ht="13.5" customHeight="1">
      <c r="A16" s="235">
        <v>4</v>
      </c>
      <c r="B16" s="236" t="s">
        <v>175</v>
      </c>
      <c r="C16" s="236" t="s">
        <v>132</v>
      </c>
      <c r="D16" s="236" t="s">
        <v>133</v>
      </c>
      <c r="E16" s="236" t="s">
        <v>129</v>
      </c>
      <c r="F16" s="237">
        <v>0.22</v>
      </c>
      <c r="G16" s="237">
        <v>0</v>
      </c>
      <c r="H16" s="237">
        <v>0</v>
      </c>
      <c r="I16" s="238">
        <f>F16*G16</f>
        <v>0</v>
      </c>
      <c r="J16" s="238">
        <f>F16*G16</f>
        <v>0</v>
      </c>
      <c r="K16" s="239">
        <v>1.93971</v>
      </c>
      <c r="L16" s="240">
        <f>K16*F16</f>
        <v>0.4267362</v>
      </c>
    </row>
    <row r="17" spans="1:12" s="1" customFormat="1" ht="13.5" customHeight="1">
      <c r="A17" s="247">
        <v>5</v>
      </c>
      <c r="B17" s="248" t="s">
        <v>122</v>
      </c>
      <c r="C17" s="248" t="s">
        <v>225</v>
      </c>
      <c r="D17" s="248" t="s">
        <v>226</v>
      </c>
      <c r="E17" s="248" t="s">
        <v>129</v>
      </c>
      <c r="F17" s="249">
        <v>1.728</v>
      </c>
      <c r="G17" s="249">
        <v>0</v>
      </c>
      <c r="H17" s="249">
        <v>0</v>
      </c>
      <c r="I17" s="250">
        <f>F17*G17</f>
        <v>0</v>
      </c>
      <c r="J17" s="250">
        <f>F17*G17</f>
        <v>0</v>
      </c>
      <c r="K17" s="251">
        <v>2.450464204</v>
      </c>
      <c r="L17" s="252">
        <f>F17*K17</f>
        <v>4.234402144512</v>
      </c>
    </row>
    <row r="18" spans="1:12" s="1" customFormat="1" ht="21" customHeight="1">
      <c r="A18" s="231"/>
      <c r="B18" s="232"/>
      <c r="C18" s="232" t="s">
        <v>59</v>
      </c>
      <c r="D18" s="232" t="s">
        <v>163</v>
      </c>
      <c r="E18" s="232"/>
      <c r="F18" s="233"/>
      <c r="G18" s="233"/>
      <c r="H18" s="233">
        <f>H19</f>
        <v>0</v>
      </c>
      <c r="I18" s="233">
        <f>I19</f>
        <v>0</v>
      </c>
      <c r="J18" s="233">
        <f>J19</f>
        <v>0</v>
      </c>
      <c r="K18" s="234"/>
      <c r="L18" s="233">
        <f>L19</f>
        <v>0.2165328</v>
      </c>
    </row>
    <row r="19" spans="1:12" s="1" customFormat="1" ht="24" customHeight="1">
      <c r="A19" s="253">
        <v>6</v>
      </c>
      <c r="B19" s="254" t="s">
        <v>122</v>
      </c>
      <c r="C19" s="254" t="s">
        <v>178</v>
      </c>
      <c r="D19" s="254" t="s">
        <v>179</v>
      </c>
      <c r="E19" s="254" t="s">
        <v>125</v>
      </c>
      <c r="F19" s="255">
        <v>0.18</v>
      </c>
      <c r="G19" s="255">
        <v>0</v>
      </c>
      <c r="H19" s="255">
        <v>0</v>
      </c>
      <c r="I19" s="255">
        <f>F19*G19</f>
        <v>0</v>
      </c>
      <c r="J19" s="255">
        <f>F19*G19</f>
        <v>0</v>
      </c>
      <c r="K19" s="256">
        <v>1.20296</v>
      </c>
      <c r="L19" s="257">
        <f>F19*K19</f>
        <v>0.2165328</v>
      </c>
    </row>
    <row r="20" spans="1:12" s="1" customFormat="1" ht="21" customHeight="1">
      <c r="A20" s="231"/>
      <c r="B20" s="232"/>
      <c r="C20" s="232" t="s">
        <v>55</v>
      </c>
      <c r="D20" s="232" t="s">
        <v>214</v>
      </c>
      <c r="E20" s="232"/>
      <c r="F20" s="233"/>
      <c r="G20" s="233"/>
      <c r="H20" s="233">
        <f>H21</f>
        <v>0</v>
      </c>
      <c r="I20" s="233">
        <f>I21</f>
        <v>0</v>
      </c>
      <c r="J20" s="233">
        <f>J21</f>
        <v>0</v>
      </c>
      <c r="K20" s="234"/>
      <c r="L20" s="233">
        <f>L21</f>
        <v>5.71155</v>
      </c>
    </row>
    <row r="21" spans="1:12" s="1" customFormat="1" ht="24" customHeight="1">
      <c r="A21" s="253">
        <v>7</v>
      </c>
      <c r="B21" s="254" t="s">
        <v>215</v>
      </c>
      <c r="C21" s="254" t="s">
        <v>227</v>
      </c>
      <c r="D21" s="254" t="s">
        <v>228</v>
      </c>
      <c r="E21" s="254" t="s">
        <v>146</v>
      </c>
      <c r="F21" s="255">
        <v>29</v>
      </c>
      <c r="G21" s="255">
        <v>0</v>
      </c>
      <c r="H21" s="255">
        <v>0</v>
      </c>
      <c r="I21" s="255">
        <f>F21*G21</f>
        <v>0</v>
      </c>
      <c r="J21" s="255">
        <f>F21*G21</f>
        <v>0</v>
      </c>
      <c r="K21" s="256">
        <v>0.19695</v>
      </c>
      <c r="L21" s="257">
        <f>F21*K21</f>
        <v>5.71155</v>
      </c>
    </row>
    <row r="22" spans="1:12" s="1" customFormat="1" ht="21" customHeight="1">
      <c r="A22" s="231"/>
      <c r="B22" s="232"/>
      <c r="C22" s="232" t="s">
        <v>106</v>
      </c>
      <c r="D22" s="232" t="s">
        <v>107</v>
      </c>
      <c r="E22" s="232"/>
      <c r="F22" s="233"/>
      <c r="G22" s="233"/>
      <c r="H22" s="233">
        <f>H23</f>
        <v>0</v>
      </c>
      <c r="I22" s="233">
        <f>I23</f>
        <v>0</v>
      </c>
      <c r="J22" s="233">
        <f>J23</f>
        <v>0</v>
      </c>
      <c r="K22" s="234"/>
      <c r="L22" s="233">
        <v>0</v>
      </c>
    </row>
    <row r="23" spans="1:12" s="1" customFormat="1" ht="24" customHeight="1">
      <c r="A23" s="253">
        <v>8</v>
      </c>
      <c r="B23" s="254" t="s">
        <v>122</v>
      </c>
      <c r="C23" s="254" t="s">
        <v>123</v>
      </c>
      <c r="D23" s="254" t="s">
        <v>124</v>
      </c>
      <c r="E23" s="254" t="s">
        <v>125</v>
      </c>
      <c r="F23" s="255">
        <f>L22+L20+L18+L15+L11</f>
        <v>10.589221144511999</v>
      </c>
      <c r="G23" s="255">
        <v>0</v>
      </c>
      <c r="H23" s="255">
        <v>0</v>
      </c>
      <c r="I23" s="255">
        <f>F23*G23</f>
        <v>0</v>
      </c>
      <c r="J23" s="255">
        <f>F23*G23</f>
        <v>0</v>
      </c>
      <c r="K23" s="256">
        <v>0</v>
      </c>
      <c r="L23" s="257">
        <v>0</v>
      </c>
    </row>
    <row r="24" spans="1:12" s="1" customFormat="1" ht="13.5" customHeight="1">
      <c r="A24" s="227"/>
      <c r="B24" s="228"/>
      <c r="C24" s="228" t="s">
        <v>46</v>
      </c>
      <c r="D24" s="228" t="s">
        <v>46</v>
      </c>
      <c r="E24" s="228" t="s">
        <v>251</v>
      </c>
      <c r="F24" s="229"/>
      <c r="G24" s="229"/>
      <c r="H24" s="229">
        <f>H25+H36+H41+H45</f>
        <v>0</v>
      </c>
      <c r="I24" s="229">
        <f>I25+I36+I41+I45</f>
        <v>0</v>
      </c>
      <c r="J24" s="229">
        <f>J25+J36+J41+J45</f>
        <v>0</v>
      </c>
      <c r="K24" s="230"/>
      <c r="L24" s="229">
        <f>L25+L36+L41+L45</f>
        <v>4.7323661032</v>
      </c>
    </row>
    <row r="25" spans="1:12" s="1" customFormat="1" ht="21" customHeight="1">
      <c r="A25" s="231"/>
      <c r="B25" s="232"/>
      <c r="C25" s="232" t="s">
        <v>108</v>
      </c>
      <c r="D25" s="232" t="s">
        <v>109</v>
      </c>
      <c r="E25" s="232"/>
      <c r="F25" s="233"/>
      <c r="G25" s="233"/>
      <c r="H25" s="233">
        <f>SUM(H26:H35)</f>
        <v>0</v>
      </c>
      <c r="I25" s="233">
        <f>SUM(I26:I35)</f>
        <v>0</v>
      </c>
      <c r="J25" s="233">
        <f>SUM(J26:J35)</f>
        <v>0</v>
      </c>
      <c r="K25" s="234"/>
      <c r="L25" s="233">
        <f>SUM(L26:L35)</f>
        <v>2.4916571092</v>
      </c>
    </row>
    <row r="26" spans="1:12" s="1" customFormat="1" ht="13.5" customHeight="1">
      <c r="A26" s="258">
        <v>9</v>
      </c>
      <c r="B26" s="259"/>
      <c r="C26" s="259" t="s">
        <v>140</v>
      </c>
      <c r="D26" s="259" t="s">
        <v>141</v>
      </c>
      <c r="E26" s="259" t="s">
        <v>129</v>
      </c>
      <c r="F26" s="260">
        <v>3.498</v>
      </c>
      <c r="G26" s="260">
        <v>0</v>
      </c>
      <c r="H26" s="260">
        <f>F26*G26</f>
        <v>0</v>
      </c>
      <c r="I26" s="260">
        <v>0</v>
      </c>
      <c r="J26" s="260">
        <f>H26+I26</f>
        <v>0</v>
      </c>
      <c r="K26" s="261">
        <v>0.55</v>
      </c>
      <c r="L26" s="262">
        <f>F26*K26</f>
        <v>1.9239000000000002</v>
      </c>
    </row>
    <row r="27" spans="1:12" s="1" customFormat="1" ht="24" customHeight="1">
      <c r="A27" s="235">
        <v>10</v>
      </c>
      <c r="B27" s="236" t="s">
        <v>108</v>
      </c>
      <c r="C27" s="236" t="s">
        <v>259</v>
      </c>
      <c r="D27" s="236" t="s">
        <v>260</v>
      </c>
      <c r="E27" s="236" t="s">
        <v>138</v>
      </c>
      <c r="F27" s="237">
        <v>138</v>
      </c>
      <c r="G27" s="237">
        <v>0</v>
      </c>
      <c r="H27" s="237">
        <v>0</v>
      </c>
      <c r="I27" s="238">
        <f>F27*G27</f>
        <v>0</v>
      </c>
      <c r="J27" s="238">
        <f>F27*G27</f>
        <v>0</v>
      </c>
      <c r="K27" s="239">
        <v>0.0009897834</v>
      </c>
      <c r="L27" s="240">
        <f>F27*K27</f>
        <v>0.1365901092</v>
      </c>
    </row>
    <row r="28" spans="1:12" s="1" customFormat="1" ht="24" customHeight="1">
      <c r="A28" s="247">
        <v>11</v>
      </c>
      <c r="B28" s="248" t="s">
        <v>108</v>
      </c>
      <c r="C28" s="248" t="s">
        <v>184</v>
      </c>
      <c r="D28" s="248" t="s">
        <v>185</v>
      </c>
      <c r="E28" s="248" t="s">
        <v>146</v>
      </c>
      <c r="F28" s="249">
        <v>7.8</v>
      </c>
      <c r="G28" s="249">
        <v>0</v>
      </c>
      <c r="H28" s="249">
        <v>0</v>
      </c>
      <c r="I28" s="250">
        <f>F28*G28</f>
        <v>0</v>
      </c>
      <c r="J28" s="250">
        <f>F28*G28</f>
        <v>0</v>
      </c>
      <c r="K28" s="251">
        <v>0</v>
      </c>
      <c r="L28" s="252">
        <v>0</v>
      </c>
    </row>
    <row r="29" spans="1:12" s="1" customFormat="1" ht="13.5" customHeight="1">
      <c r="A29" s="258">
        <v>12</v>
      </c>
      <c r="B29" s="259" t="s">
        <v>139</v>
      </c>
      <c r="C29" s="259" t="s">
        <v>261</v>
      </c>
      <c r="D29" s="259" t="s">
        <v>262</v>
      </c>
      <c r="E29" s="259" t="s">
        <v>129</v>
      </c>
      <c r="F29" s="260">
        <v>0.156</v>
      </c>
      <c r="G29" s="260">
        <v>0</v>
      </c>
      <c r="H29" s="260">
        <f>F29*G29</f>
        <v>0</v>
      </c>
      <c r="I29" s="260">
        <v>0</v>
      </c>
      <c r="J29" s="260">
        <f>H29+I29</f>
        <v>0</v>
      </c>
      <c r="K29" s="261">
        <v>0.55</v>
      </c>
      <c r="L29" s="262">
        <f>F29*K29</f>
        <v>0.0858</v>
      </c>
    </row>
    <row r="30" spans="1:12" s="1" customFormat="1" ht="13.5" customHeight="1">
      <c r="A30" s="263">
        <v>13</v>
      </c>
      <c r="B30" s="264"/>
      <c r="C30" s="264"/>
      <c r="D30" s="264" t="s">
        <v>263</v>
      </c>
      <c r="E30" s="264"/>
      <c r="F30" s="265">
        <v>0.156</v>
      </c>
      <c r="G30" s="265"/>
      <c r="H30" s="265"/>
      <c r="I30" s="265"/>
      <c r="J30" s="265"/>
      <c r="K30" s="266"/>
      <c r="L30" s="267"/>
    </row>
    <row r="31" spans="1:12" s="1" customFormat="1" ht="24" customHeight="1">
      <c r="A31" s="253">
        <v>14</v>
      </c>
      <c r="B31" s="254" t="s">
        <v>108</v>
      </c>
      <c r="C31" s="254" t="s">
        <v>188</v>
      </c>
      <c r="D31" s="254" t="s">
        <v>189</v>
      </c>
      <c r="E31" s="254" t="s">
        <v>146</v>
      </c>
      <c r="F31" s="255">
        <v>46.22</v>
      </c>
      <c r="G31" s="255">
        <v>0</v>
      </c>
      <c r="H31" s="255">
        <v>0</v>
      </c>
      <c r="I31" s="237">
        <f>F31*G31</f>
        <v>0</v>
      </c>
      <c r="J31" s="237">
        <f>F31*G31</f>
        <v>0</v>
      </c>
      <c r="K31" s="256">
        <v>0</v>
      </c>
      <c r="L31" s="257">
        <v>0</v>
      </c>
    </row>
    <row r="32" spans="1:12" s="1" customFormat="1" ht="13.5" customHeight="1">
      <c r="A32" s="258">
        <v>15</v>
      </c>
      <c r="B32" s="259" t="s">
        <v>139</v>
      </c>
      <c r="C32" s="259" t="s">
        <v>264</v>
      </c>
      <c r="D32" s="259" t="s">
        <v>265</v>
      </c>
      <c r="E32" s="259" t="s">
        <v>138</v>
      </c>
      <c r="F32" s="260">
        <v>242</v>
      </c>
      <c r="G32" s="260">
        <v>0</v>
      </c>
      <c r="H32" s="260">
        <f>F32*G32</f>
        <v>0</v>
      </c>
      <c r="I32" s="260">
        <v>0</v>
      </c>
      <c r="J32" s="260">
        <f>H32+I32</f>
        <v>0</v>
      </c>
      <c r="K32" s="261">
        <v>0.00132</v>
      </c>
      <c r="L32" s="262">
        <f>F32*K32</f>
        <v>0.31944</v>
      </c>
    </row>
    <row r="33" spans="1:12" s="1" customFormat="1" ht="13.5" customHeight="1">
      <c r="A33" s="263"/>
      <c r="B33" s="264"/>
      <c r="C33" s="264"/>
      <c r="D33" s="264" t="s">
        <v>266</v>
      </c>
      <c r="E33" s="264"/>
      <c r="F33" s="265">
        <v>242</v>
      </c>
      <c r="G33" s="265"/>
      <c r="H33" s="265"/>
      <c r="I33" s="265"/>
      <c r="J33" s="265"/>
      <c r="K33" s="266"/>
      <c r="L33" s="267"/>
    </row>
    <row r="34" spans="1:12" s="1" customFormat="1" ht="24" customHeight="1">
      <c r="A34" s="235">
        <v>16</v>
      </c>
      <c r="B34" s="236" t="s">
        <v>108</v>
      </c>
      <c r="C34" s="236" t="s">
        <v>142</v>
      </c>
      <c r="D34" s="236" t="s">
        <v>143</v>
      </c>
      <c r="E34" s="236" t="s">
        <v>129</v>
      </c>
      <c r="F34" s="237">
        <v>1.1</v>
      </c>
      <c r="G34" s="237">
        <v>0</v>
      </c>
      <c r="H34" s="237">
        <v>0</v>
      </c>
      <c r="I34" s="237">
        <f>F34*G34</f>
        <v>0</v>
      </c>
      <c r="J34" s="237">
        <f>H34+I34</f>
        <v>0</v>
      </c>
      <c r="K34" s="239">
        <v>0.02357</v>
      </c>
      <c r="L34" s="240">
        <f>K34*F34</f>
        <v>0.025927000000000002</v>
      </c>
    </row>
    <row r="35" spans="1:12" s="1" customFormat="1" ht="13.5" customHeight="1">
      <c r="A35" s="247">
        <v>17</v>
      </c>
      <c r="B35" s="248" t="s">
        <v>108</v>
      </c>
      <c r="C35" s="248" t="s">
        <v>155</v>
      </c>
      <c r="D35" s="248" t="s">
        <v>156</v>
      </c>
      <c r="E35" s="248" t="s">
        <v>125</v>
      </c>
      <c r="F35" s="249">
        <f>L25</f>
        <v>2.4916571092</v>
      </c>
      <c r="G35" s="249">
        <v>0</v>
      </c>
      <c r="H35" s="249">
        <v>0</v>
      </c>
      <c r="I35" s="250">
        <f>F35*G35</f>
        <v>0</v>
      </c>
      <c r="J35" s="249">
        <f>H35+I35</f>
        <v>0</v>
      </c>
      <c r="K35" s="251">
        <v>0</v>
      </c>
      <c r="L35" s="252">
        <v>0</v>
      </c>
    </row>
    <row r="36" spans="1:12" s="1" customFormat="1" ht="21" customHeight="1">
      <c r="A36" s="231"/>
      <c r="B36" s="232"/>
      <c r="C36" s="232" t="s">
        <v>164</v>
      </c>
      <c r="D36" s="232" t="s">
        <v>165</v>
      </c>
      <c r="E36" s="232"/>
      <c r="F36" s="233"/>
      <c r="G36" s="233"/>
      <c r="H36" s="233">
        <f>H37+H38+H39+H40</f>
        <v>0</v>
      </c>
      <c r="I36" s="233">
        <f>I37+I38+I39+I40</f>
        <v>0</v>
      </c>
      <c r="J36" s="233">
        <f>J37+J38+J39+J40</f>
        <v>0</v>
      </c>
      <c r="K36" s="234"/>
      <c r="L36" s="233">
        <f>L37+L38+L39+L40</f>
        <v>0.08058</v>
      </c>
    </row>
    <row r="37" spans="1:12" s="1" customFormat="1" ht="24" customHeight="1">
      <c r="A37" s="235">
        <v>18</v>
      </c>
      <c r="B37" s="236" t="s">
        <v>164</v>
      </c>
      <c r="C37" s="236" t="s">
        <v>192</v>
      </c>
      <c r="D37" s="236" t="s">
        <v>193</v>
      </c>
      <c r="E37" s="236" t="s">
        <v>138</v>
      </c>
      <c r="F37" s="237">
        <v>14.4</v>
      </c>
      <c r="G37" s="237">
        <v>0</v>
      </c>
      <c r="H37" s="237">
        <v>0</v>
      </c>
      <c r="I37" s="238">
        <f>F37*G37</f>
        <v>0</v>
      </c>
      <c r="J37" s="238">
        <f>F37*G37</f>
        <v>0</v>
      </c>
      <c r="K37" s="239">
        <v>0.0018</v>
      </c>
      <c r="L37" s="240">
        <f>F37*K37</f>
        <v>0.02592</v>
      </c>
    </row>
    <row r="38" spans="1:12" s="1" customFormat="1" ht="13.5" customHeight="1">
      <c r="A38" s="241">
        <v>19</v>
      </c>
      <c r="B38" s="242" t="s">
        <v>164</v>
      </c>
      <c r="C38" s="242" t="s">
        <v>194</v>
      </c>
      <c r="D38" s="242" t="s">
        <v>195</v>
      </c>
      <c r="E38" s="242" t="s">
        <v>138</v>
      </c>
      <c r="F38" s="243">
        <v>14.4</v>
      </c>
      <c r="G38" s="243">
        <v>0</v>
      </c>
      <c r="H38" s="243">
        <v>0</v>
      </c>
      <c r="I38" s="244">
        <f>F38*G38</f>
        <v>0</v>
      </c>
      <c r="J38" s="244">
        <f>F38*G38</f>
        <v>0</v>
      </c>
      <c r="K38" s="245">
        <v>0.0027</v>
      </c>
      <c r="L38" s="246">
        <f>F38*K38</f>
        <v>0.038880000000000005</v>
      </c>
    </row>
    <row r="39" spans="1:12" s="1" customFormat="1" ht="24" customHeight="1">
      <c r="A39" s="241">
        <v>20</v>
      </c>
      <c r="B39" s="242" t="s">
        <v>164</v>
      </c>
      <c r="C39" s="242" t="s">
        <v>196</v>
      </c>
      <c r="D39" s="242" t="s">
        <v>197</v>
      </c>
      <c r="E39" s="242" t="s">
        <v>138</v>
      </c>
      <c r="F39" s="243">
        <v>6</v>
      </c>
      <c r="G39" s="243">
        <v>0</v>
      </c>
      <c r="H39" s="243">
        <v>0</v>
      </c>
      <c r="I39" s="244">
        <f>F39*G39</f>
        <v>0</v>
      </c>
      <c r="J39" s="244">
        <f>F39*G39</f>
        <v>0</v>
      </c>
      <c r="K39" s="245">
        <v>0.00263</v>
      </c>
      <c r="L39" s="246">
        <f>F39*K39</f>
        <v>0.01578</v>
      </c>
    </row>
    <row r="40" spans="1:12" s="1" customFormat="1" ht="24" customHeight="1">
      <c r="A40" s="247">
        <v>21</v>
      </c>
      <c r="B40" s="248" t="s">
        <v>164</v>
      </c>
      <c r="C40" s="248" t="s">
        <v>198</v>
      </c>
      <c r="D40" s="248" t="s">
        <v>199</v>
      </c>
      <c r="E40" s="248" t="s">
        <v>125</v>
      </c>
      <c r="F40" s="249">
        <v>0.081</v>
      </c>
      <c r="G40" s="249">
        <v>0</v>
      </c>
      <c r="H40" s="249">
        <v>0</v>
      </c>
      <c r="I40" s="250">
        <f>F40*G40</f>
        <v>0</v>
      </c>
      <c r="J40" s="250">
        <f>F40*G40</f>
        <v>0</v>
      </c>
      <c r="K40" s="251">
        <v>0</v>
      </c>
      <c r="L40" s="252">
        <v>0</v>
      </c>
    </row>
    <row r="41" spans="1:12" s="1" customFormat="1" ht="21" customHeight="1">
      <c r="A41" s="231"/>
      <c r="B41" s="232"/>
      <c r="C41" s="232" t="s">
        <v>166</v>
      </c>
      <c r="D41" s="232" t="s">
        <v>167</v>
      </c>
      <c r="E41" s="232"/>
      <c r="F41" s="233"/>
      <c r="G41" s="233"/>
      <c r="H41" s="233">
        <f>H42+H43+H44</f>
        <v>0</v>
      </c>
      <c r="I41" s="233">
        <f>I42+I43+I44</f>
        <v>0</v>
      </c>
      <c r="J41" s="233">
        <f>J42+J43+J44</f>
        <v>0</v>
      </c>
      <c r="K41" s="234"/>
      <c r="L41" s="233">
        <f>L42+L43+L44</f>
        <v>2.131328994</v>
      </c>
    </row>
    <row r="42" spans="1:12" s="1" customFormat="1" ht="13.5" customHeight="1">
      <c r="A42" s="235">
        <v>22</v>
      </c>
      <c r="B42" s="236" t="s">
        <v>166</v>
      </c>
      <c r="C42" s="236" t="s">
        <v>200</v>
      </c>
      <c r="D42" s="236" t="s">
        <v>201</v>
      </c>
      <c r="E42" s="236" t="s">
        <v>146</v>
      </c>
      <c r="F42" s="237">
        <v>46.22</v>
      </c>
      <c r="G42" s="237">
        <v>0</v>
      </c>
      <c r="H42" s="237">
        <v>0</v>
      </c>
      <c r="I42" s="268">
        <f>F42*G42</f>
        <v>0</v>
      </c>
      <c r="J42" s="268">
        <f>F42*G42</f>
        <v>0</v>
      </c>
      <c r="K42" s="239">
        <v>0.04593</v>
      </c>
      <c r="L42" s="240">
        <f>F42*K42</f>
        <v>2.1228846</v>
      </c>
    </row>
    <row r="43" spans="1:12" s="1" customFormat="1" ht="13.5" customHeight="1">
      <c r="A43" s="241">
        <v>23</v>
      </c>
      <c r="B43" s="242" t="s">
        <v>166</v>
      </c>
      <c r="C43" s="242" t="s">
        <v>202</v>
      </c>
      <c r="D43" s="242" t="s">
        <v>203</v>
      </c>
      <c r="E43" s="242" t="s">
        <v>146</v>
      </c>
      <c r="F43" s="243">
        <v>46.22</v>
      </c>
      <c r="G43" s="243">
        <v>0</v>
      </c>
      <c r="H43" s="243">
        <v>0</v>
      </c>
      <c r="I43" s="269">
        <f>F43*G43</f>
        <v>0</v>
      </c>
      <c r="J43" s="269">
        <f>F43*G43</f>
        <v>0</v>
      </c>
      <c r="K43" s="245">
        <v>0.0001827</v>
      </c>
      <c r="L43" s="246">
        <f>F43*K43</f>
        <v>0.008444394</v>
      </c>
    </row>
    <row r="44" spans="1:12" s="1" customFormat="1" ht="13.5" customHeight="1">
      <c r="A44" s="247">
        <v>24</v>
      </c>
      <c r="B44" s="248" t="s">
        <v>166</v>
      </c>
      <c r="C44" s="248" t="s">
        <v>157</v>
      </c>
      <c r="D44" s="248" t="s">
        <v>158</v>
      </c>
      <c r="E44" s="248" t="s">
        <v>125</v>
      </c>
      <c r="F44" s="249">
        <v>2.131</v>
      </c>
      <c r="G44" s="249">
        <v>0</v>
      </c>
      <c r="H44" s="249">
        <v>0</v>
      </c>
      <c r="I44" s="270">
        <f>F44*G44</f>
        <v>0</v>
      </c>
      <c r="J44" s="270">
        <f>F44*G44</f>
        <v>0</v>
      </c>
      <c r="K44" s="251">
        <v>0</v>
      </c>
      <c r="L44" s="252">
        <v>0</v>
      </c>
    </row>
    <row r="45" spans="1:12" s="1" customFormat="1" ht="21" customHeight="1">
      <c r="A45" s="231"/>
      <c r="B45" s="232"/>
      <c r="C45" s="232" t="s">
        <v>168</v>
      </c>
      <c r="D45" s="232" t="s">
        <v>169</v>
      </c>
      <c r="E45" s="232"/>
      <c r="F45" s="233"/>
      <c r="G45" s="233"/>
      <c r="H45" s="233">
        <f>H46+H47</f>
        <v>0</v>
      </c>
      <c r="I45" s="233">
        <f>I46+I47</f>
        <v>0</v>
      </c>
      <c r="J45" s="233">
        <f>J46+J47</f>
        <v>0</v>
      </c>
      <c r="K45" s="234"/>
      <c r="L45" s="233">
        <f>L46+L47</f>
        <v>0.0288</v>
      </c>
    </row>
    <row r="46" spans="1:12" s="1" customFormat="1" ht="13.5" customHeight="1">
      <c r="A46" s="235">
        <v>25</v>
      </c>
      <c r="B46" s="236" t="s">
        <v>168</v>
      </c>
      <c r="C46" s="236" t="s">
        <v>147</v>
      </c>
      <c r="D46" s="236" t="s">
        <v>148</v>
      </c>
      <c r="E46" s="236" t="s">
        <v>146</v>
      </c>
      <c r="F46" s="237">
        <v>96</v>
      </c>
      <c r="G46" s="237">
        <v>0</v>
      </c>
      <c r="H46" s="237">
        <v>0</v>
      </c>
      <c r="I46" s="271">
        <f>F46*G46</f>
        <v>0</v>
      </c>
      <c r="J46" s="272">
        <f>F46*G46</f>
        <v>0</v>
      </c>
      <c r="K46" s="239">
        <v>0.00013</v>
      </c>
      <c r="L46" s="240">
        <f>F46*K46</f>
        <v>0.012479999999999998</v>
      </c>
    </row>
    <row r="47" spans="1:12" s="1" customFormat="1" ht="13.5" customHeight="1">
      <c r="A47" s="247">
        <v>26</v>
      </c>
      <c r="B47" s="248" t="s">
        <v>168</v>
      </c>
      <c r="C47" s="248" t="s">
        <v>149</v>
      </c>
      <c r="D47" s="248" t="s">
        <v>150</v>
      </c>
      <c r="E47" s="248" t="s">
        <v>146</v>
      </c>
      <c r="F47" s="249">
        <v>96</v>
      </c>
      <c r="G47" s="249">
        <v>0</v>
      </c>
      <c r="H47" s="249">
        <v>0</v>
      </c>
      <c r="I47" s="273">
        <f>F47*G47</f>
        <v>0</v>
      </c>
      <c r="J47" s="274">
        <f>F47*G47</f>
        <v>0</v>
      </c>
      <c r="K47" s="251">
        <v>0.00017</v>
      </c>
      <c r="L47" s="252">
        <f>F47*K47</f>
        <v>0.01632</v>
      </c>
    </row>
    <row r="48" spans="1:12" s="1" customFormat="1" ht="21" customHeight="1">
      <c r="A48" s="275"/>
      <c r="B48" s="276"/>
      <c r="C48" s="276"/>
      <c r="D48" s="276" t="s">
        <v>110</v>
      </c>
      <c r="E48" s="276"/>
      <c r="F48" s="277"/>
      <c r="G48" s="277"/>
      <c r="H48" s="277">
        <f>H10+H24</f>
        <v>0</v>
      </c>
      <c r="I48" s="277">
        <f>I10+I24</f>
        <v>0</v>
      </c>
      <c r="J48" s="277">
        <f>J10+J24</f>
        <v>0</v>
      </c>
      <c r="K48" s="278"/>
      <c r="L48" s="277">
        <f>L10+L24</f>
        <v>15.321587247712</v>
      </c>
    </row>
  </sheetData>
  <sheetProtection selectLockedCells="1" selectUnlockedCells="1"/>
  <mergeCells count="1">
    <mergeCell ref="A4:B4"/>
  </mergeCells>
  <printOptions gridLines="1" headings="1"/>
  <pageMargins left="0.25" right="0.25" top="0.75" bottom="0.75" header="0.3" footer="0.3"/>
  <pageSetup fitToHeight="0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showGridLines="0" defaultGridColor="0" zoomScalePageLayoutView="0" colorId="8" workbookViewId="0" topLeftCell="A1">
      <selection activeCell="C5" sqref="C5"/>
    </sheetView>
  </sheetViews>
  <sheetFormatPr defaultColWidth="10.66015625" defaultRowHeight="12" customHeight="1"/>
  <cols>
    <col min="1" max="1" width="15.5" style="1" customWidth="1"/>
    <col min="2" max="2" width="72.33203125" style="1" customWidth="1"/>
    <col min="3" max="3" width="16" style="1" customWidth="1"/>
    <col min="4" max="4" width="15.16015625" style="1" customWidth="1"/>
    <col min="5" max="5" width="16.66015625" style="1" customWidth="1"/>
    <col min="6" max="6" width="13.83203125" style="1" customWidth="1"/>
    <col min="7" max="7" width="0" style="1" hidden="1" customWidth="1"/>
    <col min="8" max="16384" width="10.66015625" style="1" customWidth="1"/>
  </cols>
  <sheetData>
    <row r="1" spans="1:7" s="2" customFormat="1" ht="17.25" customHeight="1">
      <c r="A1" s="127" t="s">
        <v>94</v>
      </c>
      <c r="B1" s="128"/>
      <c r="C1" s="128"/>
      <c r="D1" s="128"/>
      <c r="E1" s="128"/>
      <c r="F1" s="128"/>
      <c r="G1" s="128"/>
    </row>
    <row r="2" spans="1:7" s="2" customFormat="1" ht="12" customHeight="1">
      <c r="A2" s="129" t="s">
        <v>95</v>
      </c>
      <c r="B2" s="130"/>
      <c r="C2" s="130"/>
      <c r="D2" s="128"/>
      <c r="E2" s="128"/>
      <c r="F2" s="128"/>
      <c r="G2" s="128"/>
    </row>
    <row r="3" spans="1:7" s="2" customFormat="1" ht="12" customHeight="1">
      <c r="A3" s="129" t="s">
        <v>96</v>
      </c>
      <c r="B3" s="130"/>
      <c r="C3" s="130" t="s">
        <v>97</v>
      </c>
      <c r="D3" s="128"/>
      <c r="E3" s="128"/>
      <c r="F3" s="128"/>
      <c r="G3" s="128"/>
    </row>
    <row r="4" spans="1:7" s="2" customFormat="1" ht="12" customHeight="1">
      <c r="A4" s="129"/>
      <c r="B4" s="129"/>
      <c r="C4" s="130" t="s">
        <v>98</v>
      </c>
      <c r="D4" s="128"/>
      <c r="E4" s="128"/>
      <c r="F4" s="128"/>
      <c r="G4" s="128"/>
    </row>
    <row r="5" spans="1:7" s="2" customFormat="1" ht="12" customHeight="1">
      <c r="A5" s="130" t="s">
        <v>99</v>
      </c>
      <c r="B5" s="130"/>
      <c r="C5" s="130" t="s">
        <v>267</v>
      </c>
      <c r="D5" s="128"/>
      <c r="E5" s="128"/>
      <c r="F5" s="128"/>
      <c r="G5" s="128"/>
    </row>
    <row r="6" spans="1:7" s="2" customFormat="1" ht="6" customHeight="1">
      <c r="A6" s="128"/>
      <c r="B6" s="128"/>
      <c r="C6" s="128"/>
      <c r="D6" s="128"/>
      <c r="E6" s="128"/>
      <c r="F6" s="128"/>
      <c r="G6" s="128"/>
    </row>
    <row r="7" spans="1:7" s="2" customFormat="1" ht="23.25" customHeight="1">
      <c r="A7" s="131" t="s">
        <v>100</v>
      </c>
      <c r="B7" s="131" t="s">
        <v>101</v>
      </c>
      <c r="C7" s="131" t="s">
        <v>102</v>
      </c>
      <c r="D7" s="131" t="s">
        <v>40</v>
      </c>
      <c r="E7" s="131" t="s">
        <v>103</v>
      </c>
      <c r="F7" s="131" t="s">
        <v>104</v>
      </c>
      <c r="G7" s="131" t="s">
        <v>105</v>
      </c>
    </row>
    <row r="8" spans="1:7" s="2" customFormat="1" ht="12" customHeight="1">
      <c r="A8" s="131" t="s">
        <v>32</v>
      </c>
      <c r="B8" s="131" t="s">
        <v>39</v>
      </c>
      <c r="C8" s="131" t="s">
        <v>45</v>
      </c>
      <c r="D8" s="131" t="s">
        <v>51</v>
      </c>
      <c r="E8" s="131" t="s">
        <v>55</v>
      </c>
      <c r="F8" s="131" t="s">
        <v>59</v>
      </c>
      <c r="G8" s="131" t="s">
        <v>62</v>
      </c>
    </row>
    <row r="9" spans="1:7" s="2" customFormat="1" ht="3" customHeight="1">
      <c r="A9" s="132"/>
      <c r="B9" s="132"/>
      <c r="C9" s="132"/>
      <c r="D9" s="132"/>
      <c r="E9" s="132"/>
      <c r="F9" s="132"/>
      <c r="G9" s="132"/>
    </row>
    <row r="10" spans="1:7" s="2" customFormat="1" ht="15" customHeight="1">
      <c r="A10" s="133" t="s">
        <v>33</v>
      </c>
      <c r="B10" s="134" t="s">
        <v>33</v>
      </c>
      <c r="C10" s="135">
        <f>C11+C12</f>
        <v>0</v>
      </c>
      <c r="D10" s="135">
        <f>D11+D12</f>
        <v>0</v>
      </c>
      <c r="E10" s="135">
        <f>E11+E12</f>
        <v>0</v>
      </c>
      <c r="F10" s="135">
        <f>F11+F12</f>
        <v>1.51108375104</v>
      </c>
      <c r="G10" s="135">
        <f>G11+G12</f>
        <v>0</v>
      </c>
    </row>
    <row r="11" spans="1:7" s="2" customFormat="1" ht="15" customHeight="1">
      <c r="A11" s="136" t="s">
        <v>106</v>
      </c>
      <c r="B11" s="137" t="s">
        <v>107</v>
      </c>
      <c r="C11" s="138">
        <f>' Informačná tabula'!H11</f>
        <v>0</v>
      </c>
      <c r="D11" s="138">
        <f>' Informačná tabula'!I11</f>
        <v>0</v>
      </c>
      <c r="E11" s="138">
        <f>' Informačná tabula'!J11</f>
        <v>0</v>
      </c>
      <c r="F11" s="138">
        <v>0</v>
      </c>
      <c r="G11" s="138">
        <v>0</v>
      </c>
    </row>
    <row r="12" spans="1:7" s="2" customFormat="1" ht="15" customHeight="1">
      <c r="A12" s="136" t="s">
        <v>33</v>
      </c>
      <c r="B12" s="137" t="s">
        <v>33</v>
      </c>
      <c r="C12" s="138">
        <f>' Informačná tabula'!H13</f>
        <v>0</v>
      </c>
      <c r="D12" s="138">
        <f>' Informačná tabula'!I13</f>
        <v>0</v>
      </c>
      <c r="E12" s="138">
        <f>' Informačná tabula'!J13</f>
        <v>0</v>
      </c>
      <c r="F12" s="138">
        <v>1.51108375104</v>
      </c>
      <c r="G12" s="138">
        <v>0</v>
      </c>
    </row>
    <row r="13" spans="1:7" s="2" customFormat="1" ht="15" customHeight="1">
      <c r="A13" s="133" t="s">
        <v>46</v>
      </c>
      <c r="B13" s="134" t="s">
        <v>46</v>
      </c>
      <c r="C13" s="135">
        <f>C14+C15</f>
        <v>0</v>
      </c>
      <c r="D13" s="135">
        <f>D14+D15</f>
        <v>0</v>
      </c>
      <c r="E13" s="135">
        <f>E14+E15</f>
        <v>0</v>
      </c>
      <c r="F13" s="135">
        <f>F14+F15</f>
        <v>0.3054009081</v>
      </c>
      <c r="G13" s="135">
        <f>G14+G15</f>
        <v>0</v>
      </c>
    </row>
    <row r="14" spans="1:7" s="2" customFormat="1" ht="15" customHeight="1">
      <c r="A14" s="136" t="s">
        <v>108</v>
      </c>
      <c r="B14" s="137" t="s">
        <v>109</v>
      </c>
      <c r="C14" s="138">
        <f>' Informačná tabula'!H19</f>
        <v>0</v>
      </c>
      <c r="D14" s="138">
        <f>' Informačná tabula'!I19</f>
        <v>0</v>
      </c>
      <c r="E14" s="138">
        <f>' Informačná tabula'!J19</f>
        <v>0</v>
      </c>
      <c r="F14" s="138">
        <v>0.064897834</v>
      </c>
      <c r="G14" s="138">
        <v>0</v>
      </c>
    </row>
    <row r="15" spans="1:7" s="2" customFormat="1" ht="15" customHeight="1">
      <c r="A15" s="136" t="s">
        <v>46</v>
      </c>
      <c r="B15" s="137" t="s">
        <v>46</v>
      </c>
      <c r="C15" s="138">
        <f>' Informačná tabula'!H22</f>
        <v>0</v>
      </c>
      <c r="D15" s="138">
        <f>' Informačná tabula'!I22</f>
        <v>0</v>
      </c>
      <c r="E15" s="138">
        <f>' Informačná tabula'!J22</f>
        <v>0</v>
      </c>
      <c r="F15" s="138">
        <v>0.2405030741</v>
      </c>
      <c r="G15" s="138">
        <v>0</v>
      </c>
    </row>
    <row r="16" spans="1:7" s="2" customFormat="1" ht="21" customHeight="1">
      <c r="A16" s="139"/>
      <c r="B16" s="140" t="s">
        <v>110</v>
      </c>
      <c r="C16" s="141">
        <f>C10+C13</f>
        <v>0</v>
      </c>
      <c r="D16" s="141">
        <f>D10+D13</f>
        <v>0</v>
      </c>
      <c r="E16" s="141">
        <f>E10+E13</f>
        <v>0</v>
      </c>
      <c r="F16" s="141">
        <f>F10+F13</f>
        <v>1.81648465914</v>
      </c>
      <c r="G16" s="141">
        <f>G10+G13</f>
        <v>0</v>
      </c>
    </row>
  </sheetData>
  <sheetProtection selectLockedCells="1" selectUnlockedCells="1"/>
  <printOptions gridLines="1" headings="1"/>
  <pageMargins left="0.7479166666666667" right="0.7479166666666667" top="0.9840277777777777" bottom="0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defaultGridColor="0" zoomScalePageLayoutView="0" colorId="8" workbookViewId="0" topLeftCell="A1">
      <selection activeCell="D35" sqref="D35"/>
    </sheetView>
  </sheetViews>
  <sheetFormatPr defaultColWidth="10.66015625" defaultRowHeight="12" customHeight="1"/>
  <cols>
    <col min="1" max="1" width="7" style="1" customWidth="1"/>
    <col min="2" max="2" width="8.16015625" style="1" customWidth="1"/>
    <col min="3" max="3" width="15.66015625" style="1" customWidth="1"/>
    <col min="4" max="4" width="60.33203125" style="1" customWidth="1"/>
    <col min="5" max="5" width="5.16015625" style="1" customWidth="1"/>
    <col min="6" max="7" width="9.83203125" style="1" customWidth="1"/>
    <col min="8" max="8" width="14.5" style="1" customWidth="1"/>
    <col min="9" max="9" width="13" style="1" customWidth="1"/>
    <col min="10" max="10" width="14.5" style="1" customWidth="1"/>
    <col min="11" max="11" width="9.83203125" style="1" customWidth="1"/>
    <col min="12" max="12" width="13" style="1" customWidth="1"/>
    <col min="13" max="16384" width="10.66015625" style="1" customWidth="1"/>
  </cols>
  <sheetData>
    <row r="1" spans="1:12" s="2" customFormat="1" ht="20.25" customHeight="1">
      <c r="A1" s="127" t="s">
        <v>111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s="2" customFormat="1" ht="12" customHeight="1">
      <c r="A2" s="129" t="s">
        <v>95</v>
      </c>
      <c r="B2" s="130"/>
      <c r="C2" s="130"/>
      <c r="D2" s="130"/>
      <c r="E2" s="130"/>
      <c r="F2" s="130"/>
      <c r="G2" s="128"/>
      <c r="H2" s="128"/>
      <c r="I2" s="128"/>
      <c r="J2" s="128"/>
      <c r="K2" s="128"/>
      <c r="L2" s="128"/>
    </row>
    <row r="3" spans="1:12" s="2" customFormat="1" ht="12" customHeight="1">
      <c r="A3" s="129" t="s">
        <v>96</v>
      </c>
      <c r="B3" s="130"/>
      <c r="C3" s="130"/>
      <c r="D3" s="130"/>
      <c r="E3" s="130"/>
      <c r="F3" s="130" t="s">
        <v>97</v>
      </c>
      <c r="G3" s="128"/>
      <c r="H3" s="128"/>
      <c r="I3" s="128"/>
      <c r="J3" s="128"/>
      <c r="K3" s="128"/>
      <c r="L3" s="128"/>
    </row>
    <row r="4" spans="1:12" s="2" customFormat="1" ht="12" customHeight="1">
      <c r="A4" s="288"/>
      <c r="B4" s="288"/>
      <c r="C4" s="129"/>
      <c r="D4" s="130"/>
      <c r="E4" s="130"/>
      <c r="F4" s="130" t="s">
        <v>112</v>
      </c>
      <c r="G4" s="128"/>
      <c r="H4" s="128"/>
      <c r="I4" s="128"/>
      <c r="J4" s="128"/>
      <c r="K4" s="128"/>
      <c r="L4" s="128"/>
    </row>
    <row r="5" spans="1:12" s="2" customFormat="1" ht="12" customHeight="1">
      <c r="A5" s="130" t="s">
        <v>99</v>
      </c>
      <c r="B5" s="130"/>
      <c r="C5" s="130"/>
      <c r="D5" s="130"/>
      <c r="E5" s="130"/>
      <c r="F5" s="130" t="s">
        <v>270</v>
      </c>
      <c r="G5" s="128"/>
      <c r="H5" s="128"/>
      <c r="I5" s="128"/>
      <c r="J5" s="128"/>
      <c r="K5" s="128"/>
      <c r="L5" s="128"/>
    </row>
    <row r="6" spans="1:12" s="2" customFormat="1" ht="6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s="2" customFormat="1" ht="24" customHeight="1">
      <c r="A7" s="142" t="s">
        <v>113</v>
      </c>
      <c r="B7" s="142" t="s">
        <v>114</v>
      </c>
      <c r="C7" s="142" t="s">
        <v>115</v>
      </c>
      <c r="D7" s="142" t="s">
        <v>101</v>
      </c>
      <c r="E7" s="142" t="s">
        <v>116</v>
      </c>
      <c r="F7" s="142" t="s">
        <v>117</v>
      </c>
      <c r="G7" s="142" t="s">
        <v>118</v>
      </c>
      <c r="H7" s="142" t="s">
        <v>119</v>
      </c>
      <c r="I7" s="142" t="s">
        <v>120</v>
      </c>
      <c r="J7" s="142" t="s">
        <v>103</v>
      </c>
      <c r="K7" s="142" t="s">
        <v>121</v>
      </c>
      <c r="L7" s="142" t="s">
        <v>104</v>
      </c>
    </row>
    <row r="8" spans="1:12" s="2" customFormat="1" ht="12" customHeight="1">
      <c r="A8" s="142" t="s">
        <v>32</v>
      </c>
      <c r="B8" s="142" t="s">
        <v>39</v>
      </c>
      <c r="C8" s="142" t="s">
        <v>45</v>
      </c>
      <c r="D8" s="142" t="s">
        <v>51</v>
      </c>
      <c r="E8" s="142" t="s">
        <v>55</v>
      </c>
      <c r="F8" s="142" t="s">
        <v>59</v>
      </c>
      <c r="G8" s="142" t="s">
        <v>62</v>
      </c>
      <c r="H8" s="142" t="s">
        <v>35</v>
      </c>
      <c r="I8" s="142" t="s">
        <v>41</v>
      </c>
      <c r="J8" s="142" t="s">
        <v>47</v>
      </c>
      <c r="K8" s="142" t="s">
        <v>52</v>
      </c>
      <c r="L8" s="142" t="s">
        <v>64</v>
      </c>
    </row>
    <row r="9" spans="1:12" s="2" customFormat="1" ht="6" customHeight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</row>
    <row r="10" spans="1:12" s="2" customFormat="1" ht="12" customHeight="1">
      <c r="A10" s="143"/>
      <c r="B10" s="144"/>
      <c r="C10" s="144" t="s">
        <v>33</v>
      </c>
      <c r="D10" s="144" t="s">
        <v>33</v>
      </c>
      <c r="E10" s="144"/>
      <c r="F10" s="145"/>
      <c r="G10" s="145"/>
      <c r="H10" s="145">
        <f>H11+H13</f>
        <v>0</v>
      </c>
      <c r="I10" s="145">
        <f>I11+I13</f>
        <v>0</v>
      </c>
      <c r="J10" s="145">
        <f>J11+J13</f>
        <v>0</v>
      </c>
      <c r="K10" s="146"/>
      <c r="L10" s="145">
        <v>1.51108375104</v>
      </c>
    </row>
    <row r="11" spans="1:12" s="2" customFormat="1" ht="21" customHeight="1">
      <c r="A11" s="147"/>
      <c r="B11" s="148"/>
      <c r="C11" s="148" t="s">
        <v>106</v>
      </c>
      <c r="D11" s="148" t="s">
        <v>107</v>
      </c>
      <c r="E11" s="148"/>
      <c r="F11" s="149"/>
      <c r="G11" s="149"/>
      <c r="H11" s="149">
        <f>H12</f>
        <v>0</v>
      </c>
      <c r="I11" s="149">
        <f>I12</f>
        <v>0</v>
      </c>
      <c r="J11" s="149">
        <f aca="true" t="shared" si="0" ref="J11:J17">H11+I11</f>
        <v>0</v>
      </c>
      <c r="K11" s="150"/>
      <c r="L11" s="149">
        <v>0</v>
      </c>
    </row>
    <row r="12" spans="1:12" s="2" customFormat="1" ht="24" customHeight="1">
      <c r="A12" s="151">
        <v>1</v>
      </c>
      <c r="B12" s="152" t="s">
        <v>122</v>
      </c>
      <c r="C12" s="152" t="s">
        <v>123</v>
      </c>
      <c r="D12" s="152" t="s">
        <v>124</v>
      </c>
      <c r="E12" s="152" t="s">
        <v>125</v>
      </c>
      <c r="F12" s="153">
        <v>1.752</v>
      </c>
      <c r="G12" s="153">
        <v>0</v>
      </c>
      <c r="H12" s="153">
        <v>0</v>
      </c>
      <c r="I12" s="153">
        <f>F12*G12</f>
        <v>0</v>
      </c>
      <c r="J12" s="153">
        <f t="shared" si="0"/>
        <v>0</v>
      </c>
      <c r="K12" s="154">
        <v>0</v>
      </c>
      <c r="L12" s="155">
        <v>0</v>
      </c>
    </row>
    <row r="13" spans="1:12" s="2" customFormat="1" ht="21" customHeight="1">
      <c r="A13" s="147"/>
      <c r="B13" s="148"/>
      <c r="C13" s="148" t="s">
        <v>33</v>
      </c>
      <c r="D13" s="148" t="s">
        <v>33</v>
      </c>
      <c r="E13" s="148"/>
      <c r="F13" s="149"/>
      <c r="G13" s="149"/>
      <c r="H13" s="149">
        <f>SUM(H14:H17)</f>
        <v>0</v>
      </c>
      <c r="I13" s="149">
        <f>SUM(I14:I17)</f>
        <v>0</v>
      </c>
      <c r="J13" s="149">
        <f t="shared" si="0"/>
        <v>0</v>
      </c>
      <c r="K13" s="150"/>
      <c r="L13" s="149">
        <v>1.51108375104</v>
      </c>
    </row>
    <row r="14" spans="1:12" s="2" customFormat="1" ht="12" customHeight="1">
      <c r="A14" s="156">
        <v>2</v>
      </c>
      <c r="B14" s="157" t="s">
        <v>126</v>
      </c>
      <c r="C14" s="157" t="s">
        <v>127</v>
      </c>
      <c r="D14" s="157" t="s">
        <v>128</v>
      </c>
      <c r="E14" s="157" t="s">
        <v>129</v>
      </c>
      <c r="F14" s="158">
        <v>0.648</v>
      </c>
      <c r="G14" s="158">
        <v>0</v>
      </c>
      <c r="H14" s="158">
        <v>0</v>
      </c>
      <c r="I14" s="158">
        <f>F14*G14</f>
        <v>0</v>
      </c>
      <c r="J14" s="158">
        <f t="shared" si="0"/>
        <v>0</v>
      </c>
      <c r="K14" s="159">
        <v>0</v>
      </c>
      <c r="L14" s="160">
        <v>0</v>
      </c>
    </row>
    <row r="15" spans="1:12" s="2" customFormat="1" ht="12" customHeight="1">
      <c r="A15" s="161">
        <v>3</v>
      </c>
      <c r="B15" s="162" t="s">
        <v>126</v>
      </c>
      <c r="C15" s="162" t="s">
        <v>130</v>
      </c>
      <c r="D15" s="162" t="s">
        <v>131</v>
      </c>
      <c r="E15" s="162" t="s">
        <v>129</v>
      </c>
      <c r="F15" s="163">
        <v>0.648</v>
      </c>
      <c r="G15" s="163">
        <v>0</v>
      </c>
      <c r="H15" s="163">
        <v>0</v>
      </c>
      <c r="I15" s="163">
        <f>F15*G15</f>
        <v>0</v>
      </c>
      <c r="J15" s="163">
        <f t="shared" si="0"/>
        <v>0</v>
      </c>
      <c r="K15" s="164">
        <v>0</v>
      </c>
      <c r="L15" s="165">
        <v>0</v>
      </c>
    </row>
    <row r="16" spans="1:12" s="2" customFormat="1" ht="12" customHeight="1">
      <c r="A16" s="161">
        <v>4</v>
      </c>
      <c r="B16" s="162" t="s">
        <v>126</v>
      </c>
      <c r="C16" s="162" t="s">
        <v>132</v>
      </c>
      <c r="D16" s="162" t="s">
        <v>133</v>
      </c>
      <c r="E16" s="162" t="s">
        <v>129</v>
      </c>
      <c r="F16" s="163">
        <v>0.072</v>
      </c>
      <c r="G16" s="163">
        <v>0</v>
      </c>
      <c r="H16" s="163">
        <v>0</v>
      </c>
      <c r="I16" s="163">
        <f>F16*G16</f>
        <v>0</v>
      </c>
      <c r="J16" s="163">
        <f t="shared" si="0"/>
        <v>0</v>
      </c>
      <c r="K16" s="164">
        <v>1.93971</v>
      </c>
      <c r="L16" s="165">
        <v>0.13965912</v>
      </c>
    </row>
    <row r="17" spans="1:12" s="2" customFormat="1" ht="12" customHeight="1" thickBot="1">
      <c r="A17" s="166">
        <v>5</v>
      </c>
      <c r="B17" s="167" t="s">
        <v>126</v>
      </c>
      <c r="C17" s="167" t="s">
        <v>134</v>
      </c>
      <c r="D17" s="167" t="s">
        <v>135</v>
      </c>
      <c r="E17" s="167" t="s">
        <v>129</v>
      </c>
      <c r="F17" s="168">
        <v>0.576</v>
      </c>
      <c r="G17" s="168">
        <v>0</v>
      </c>
      <c r="H17" s="168">
        <v>0</v>
      </c>
      <c r="I17" s="168">
        <f>F17*G17</f>
        <v>0</v>
      </c>
      <c r="J17" s="168">
        <f t="shared" si="0"/>
        <v>0</v>
      </c>
      <c r="K17" s="169">
        <v>2.38094554</v>
      </c>
      <c r="L17" s="170">
        <v>1.37142463104</v>
      </c>
    </row>
    <row r="18" spans="1:12" s="2" customFormat="1" ht="12" customHeight="1">
      <c r="A18" s="143"/>
      <c r="B18" s="144"/>
      <c r="C18" s="144" t="s">
        <v>46</v>
      </c>
      <c r="D18" s="144" t="s">
        <v>46</v>
      </c>
      <c r="E18" s="144"/>
      <c r="F18" s="145"/>
      <c r="G18" s="145"/>
      <c r="H18" s="145">
        <f>H19+H22</f>
        <v>0</v>
      </c>
      <c r="I18" s="145">
        <f>I19+I22</f>
        <v>0</v>
      </c>
      <c r="J18" s="145">
        <f>J19+J22</f>
        <v>0</v>
      </c>
      <c r="K18" s="146"/>
      <c r="L18" s="145">
        <v>0.3054009081</v>
      </c>
    </row>
    <row r="19" spans="1:12" s="2" customFormat="1" ht="21" customHeight="1">
      <c r="A19" s="147"/>
      <c r="B19" s="148"/>
      <c r="C19" s="148" t="s">
        <v>108</v>
      </c>
      <c r="D19" s="148" t="s">
        <v>109</v>
      </c>
      <c r="E19" s="148"/>
      <c r="F19" s="149"/>
      <c r="G19" s="149"/>
      <c r="H19" s="149">
        <f>SUM(H20:H21)</f>
        <v>0</v>
      </c>
      <c r="I19" s="149">
        <f>SUM(I20:I21)</f>
        <v>0</v>
      </c>
      <c r="J19" s="149">
        <v>0</v>
      </c>
      <c r="K19" s="150"/>
      <c r="L19" s="149">
        <v>0.064897834</v>
      </c>
    </row>
    <row r="20" spans="1:12" s="2" customFormat="1" ht="24" customHeight="1">
      <c r="A20" s="151">
        <v>6</v>
      </c>
      <c r="B20" s="152" t="s">
        <v>108</v>
      </c>
      <c r="C20" s="152" t="s">
        <v>136</v>
      </c>
      <c r="D20" s="152" t="s">
        <v>137</v>
      </c>
      <c r="E20" s="152" t="s">
        <v>138</v>
      </c>
      <c r="F20" s="153">
        <v>10</v>
      </c>
      <c r="G20" s="153">
        <v>0</v>
      </c>
      <c r="H20" s="153">
        <v>0</v>
      </c>
      <c r="I20" s="153">
        <f>F20*G20</f>
        <v>0</v>
      </c>
      <c r="J20" s="153">
        <f>H20+I20</f>
        <v>0</v>
      </c>
      <c r="K20" s="154">
        <v>0.0009897834</v>
      </c>
      <c r="L20" s="155">
        <v>0.009897834</v>
      </c>
    </row>
    <row r="21" spans="1:12" s="2" customFormat="1" ht="12" customHeight="1">
      <c r="A21" s="171">
        <v>7</v>
      </c>
      <c r="B21" s="172" t="s">
        <v>139</v>
      </c>
      <c r="C21" s="172" t="s">
        <v>140</v>
      </c>
      <c r="D21" s="172" t="s">
        <v>141</v>
      </c>
      <c r="E21" s="172" t="s">
        <v>129</v>
      </c>
      <c r="F21" s="173">
        <v>0.1</v>
      </c>
      <c r="G21" s="173">
        <v>0</v>
      </c>
      <c r="H21" s="173">
        <f>F21*G21</f>
        <v>0</v>
      </c>
      <c r="I21" s="173">
        <v>0</v>
      </c>
      <c r="J21" s="173">
        <f>H21+I21</f>
        <v>0</v>
      </c>
      <c r="K21" s="174">
        <v>0.55</v>
      </c>
      <c r="L21" s="175">
        <v>0.055</v>
      </c>
    </row>
    <row r="22" spans="1:12" s="2" customFormat="1" ht="21" customHeight="1">
      <c r="A22" s="147"/>
      <c r="B22" s="148"/>
      <c r="C22" s="148" t="s">
        <v>46</v>
      </c>
      <c r="D22" s="148" t="s">
        <v>46</v>
      </c>
      <c r="E22" s="148"/>
      <c r="F22" s="149"/>
      <c r="G22" s="149"/>
      <c r="H22" s="149">
        <f>H28</f>
        <v>0</v>
      </c>
      <c r="I22" s="149">
        <v>0</v>
      </c>
      <c r="J22" s="149">
        <v>0</v>
      </c>
      <c r="K22" s="150"/>
      <c r="L22" s="149">
        <v>0.2405030741</v>
      </c>
    </row>
    <row r="23" spans="1:12" s="2" customFormat="1" ht="12" customHeight="1">
      <c r="A23" s="156">
        <v>8</v>
      </c>
      <c r="B23" s="157" t="s">
        <v>126</v>
      </c>
      <c r="C23" s="157" t="s">
        <v>140</v>
      </c>
      <c r="D23" s="157" t="s">
        <v>141</v>
      </c>
      <c r="E23" s="157" t="s">
        <v>129</v>
      </c>
      <c r="F23" s="158">
        <v>0.6</v>
      </c>
      <c r="G23" s="158">
        <v>0</v>
      </c>
      <c r="H23" s="158">
        <v>0</v>
      </c>
      <c r="I23" s="158">
        <f>F23*G23</f>
        <v>0</v>
      </c>
      <c r="J23" s="158">
        <f aca="true" t="shared" si="1" ref="J23:J30">H23+I23</f>
        <v>0</v>
      </c>
      <c r="K23" s="159">
        <v>0</v>
      </c>
      <c r="L23" s="160">
        <v>0</v>
      </c>
    </row>
    <row r="24" spans="1:12" s="2" customFormat="1" ht="24" customHeight="1">
      <c r="A24" s="161">
        <v>9</v>
      </c>
      <c r="B24" s="162" t="s">
        <v>126</v>
      </c>
      <c r="C24" s="162" t="s">
        <v>142</v>
      </c>
      <c r="D24" s="162" t="s">
        <v>143</v>
      </c>
      <c r="E24" s="162" t="s">
        <v>129</v>
      </c>
      <c r="F24" s="163">
        <v>1.3</v>
      </c>
      <c r="G24" s="163">
        <v>0</v>
      </c>
      <c r="H24" s="163">
        <v>0</v>
      </c>
      <c r="I24" s="163">
        <f>F24*G24</f>
        <v>0</v>
      </c>
      <c r="J24" s="163">
        <f t="shared" si="1"/>
        <v>0</v>
      </c>
      <c r="K24" s="164">
        <v>0.023565177</v>
      </c>
      <c r="L24" s="165">
        <v>0.0306347301</v>
      </c>
    </row>
    <row r="25" spans="1:12" s="2" customFormat="1" ht="24" customHeight="1">
      <c r="A25" s="161">
        <v>10</v>
      </c>
      <c r="B25" s="162" t="s">
        <v>126</v>
      </c>
      <c r="C25" s="162" t="s">
        <v>144</v>
      </c>
      <c r="D25" s="162" t="s">
        <v>145</v>
      </c>
      <c r="E25" s="162" t="s">
        <v>146</v>
      </c>
      <c r="F25" s="163">
        <v>3</v>
      </c>
      <c r="G25" s="163">
        <v>0</v>
      </c>
      <c r="H25" s="163">
        <v>0</v>
      </c>
      <c r="I25" s="163">
        <f>F25*G25</f>
        <v>0</v>
      </c>
      <c r="J25" s="163">
        <f t="shared" si="1"/>
        <v>0</v>
      </c>
      <c r="K25" s="164">
        <v>0.066963448</v>
      </c>
      <c r="L25" s="165">
        <v>0.200890344</v>
      </c>
    </row>
    <row r="26" spans="1:12" s="2" customFormat="1" ht="12" customHeight="1">
      <c r="A26" s="161">
        <v>11</v>
      </c>
      <c r="B26" s="162" t="s">
        <v>126</v>
      </c>
      <c r="C26" s="162" t="s">
        <v>147</v>
      </c>
      <c r="D26" s="162" t="s">
        <v>148</v>
      </c>
      <c r="E26" s="162" t="s">
        <v>146</v>
      </c>
      <c r="F26" s="163">
        <v>8</v>
      </c>
      <c r="G26" s="163">
        <v>0</v>
      </c>
      <c r="H26" s="163">
        <v>0</v>
      </c>
      <c r="I26" s="163">
        <f>F26*G26</f>
        <v>0</v>
      </c>
      <c r="J26" s="163">
        <f t="shared" si="1"/>
        <v>0</v>
      </c>
      <c r="K26" s="164">
        <v>0.000128</v>
      </c>
      <c r="L26" s="165">
        <v>0.001024</v>
      </c>
    </row>
    <row r="27" spans="1:12" s="2" customFormat="1" ht="12" customHeight="1" thickBot="1">
      <c r="A27" s="166">
        <v>12</v>
      </c>
      <c r="B27" s="167" t="s">
        <v>126</v>
      </c>
      <c r="C27" s="167" t="s">
        <v>149</v>
      </c>
      <c r="D27" s="167" t="s">
        <v>150</v>
      </c>
      <c r="E27" s="167" t="s">
        <v>146</v>
      </c>
      <c r="F27" s="168">
        <v>8</v>
      </c>
      <c r="G27" s="168">
        <v>0</v>
      </c>
      <c r="H27" s="168">
        <v>0</v>
      </c>
      <c r="I27" s="163">
        <f>F27*G27</f>
        <v>0</v>
      </c>
      <c r="J27" s="168">
        <f t="shared" si="1"/>
        <v>0</v>
      </c>
      <c r="K27" s="169">
        <v>0.00017</v>
      </c>
      <c r="L27" s="170">
        <v>0.00136</v>
      </c>
    </row>
    <row r="28" spans="1:12" s="2" customFormat="1" ht="12" customHeight="1" thickBot="1">
      <c r="A28" s="171">
        <v>13</v>
      </c>
      <c r="B28" s="172" t="s">
        <v>151</v>
      </c>
      <c r="C28" s="172" t="s">
        <v>152</v>
      </c>
      <c r="D28" s="172" t="s">
        <v>153</v>
      </c>
      <c r="E28" s="172" t="s">
        <v>154</v>
      </c>
      <c r="F28" s="173">
        <v>1</v>
      </c>
      <c r="G28" s="173">
        <v>0</v>
      </c>
      <c r="H28" s="173">
        <f>F28*G28</f>
        <v>0</v>
      </c>
      <c r="I28" s="173">
        <v>0</v>
      </c>
      <c r="J28" s="173">
        <f t="shared" si="1"/>
        <v>0</v>
      </c>
      <c r="K28" s="174">
        <v>0.006594</v>
      </c>
      <c r="L28" s="175">
        <v>0.006594</v>
      </c>
    </row>
    <row r="29" spans="1:12" s="2" customFormat="1" ht="12" customHeight="1">
      <c r="A29" s="156">
        <v>14</v>
      </c>
      <c r="B29" s="157" t="s">
        <v>126</v>
      </c>
      <c r="C29" s="157" t="s">
        <v>155</v>
      </c>
      <c r="D29" s="157" t="s">
        <v>156</v>
      </c>
      <c r="E29" s="157" t="s">
        <v>125</v>
      </c>
      <c r="F29" s="158">
        <v>0.065</v>
      </c>
      <c r="G29" s="158">
        <v>0</v>
      </c>
      <c r="H29" s="158">
        <v>0</v>
      </c>
      <c r="I29" s="158">
        <f>F29*G29</f>
        <v>0</v>
      </c>
      <c r="J29" s="158">
        <f t="shared" si="1"/>
        <v>0</v>
      </c>
      <c r="K29" s="159">
        <v>0</v>
      </c>
      <c r="L29" s="160">
        <v>0</v>
      </c>
    </row>
    <row r="30" spans="1:12" s="2" customFormat="1" ht="12" customHeight="1">
      <c r="A30" s="166">
        <v>15</v>
      </c>
      <c r="B30" s="167" t="s">
        <v>126</v>
      </c>
      <c r="C30" s="167" t="s">
        <v>157</v>
      </c>
      <c r="D30" s="167" t="s">
        <v>158</v>
      </c>
      <c r="E30" s="167" t="s">
        <v>125</v>
      </c>
      <c r="F30" s="168">
        <v>0.241</v>
      </c>
      <c r="G30" s="168">
        <v>0</v>
      </c>
      <c r="H30" s="168">
        <v>0</v>
      </c>
      <c r="I30" s="168">
        <f>F30*G30</f>
        <v>0</v>
      </c>
      <c r="J30" s="168">
        <f t="shared" si="1"/>
        <v>0</v>
      </c>
      <c r="K30" s="169">
        <v>0</v>
      </c>
      <c r="L30" s="170">
        <v>0</v>
      </c>
    </row>
    <row r="31" spans="1:12" s="2" customFormat="1" ht="21" customHeight="1">
      <c r="A31" s="176"/>
      <c r="B31" s="177"/>
      <c r="C31" s="177"/>
      <c r="D31" s="177" t="s">
        <v>110</v>
      </c>
      <c r="E31" s="177"/>
      <c r="F31" s="178"/>
      <c r="G31" s="178"/>
      <c r="H31" s="178">
        <v>0</v>
      </c>
      <c r="I31" s="178">
        <f>'Rekapitulácia  Informačná tabul'!D16</f>
        <v>0</v>
      </c>
      <c r="J31" s="178">
        <f>'Rekapitulácia  Informačná tabul'!E16</f>
        <v>0</v>
      </c>
      <c r="K31" s="179"/>
      <c r="L31" s="178">
        <v>1.81648465914</v>
      </c>
    </row>
  </sheetData>
  <sheetProtection selectLockedCells="1" selectUnlockedCells="1"/>
  <mergeCells count="1">
    <mergeCell ref="A4:B4"/>
  </mergeCells>
  <printOptions gridLines="1" headings="1"/>
  <pageMargins left="0.25" right="0.25" top="0.75" bottom="0.75" header="0.3" footer="0.3"/>
  <pageSetup fitToHeight="0" fitToWidth="1" horizontalDpi="300" verticalDpi="3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defaultGridColor="0" zoomScalePageLayoutView="0" colorId="8" workbookViewId="0" topLeftCell="A22">
      <selection activeCell="U51" sqref="U51"/>
    </sheetView>
  </sheetViews>
  <sheetFormatPr defaultColWidth="10.66015625" defaultRowHeight="12" customHeight="1"/>
  <cols>
    <col min="1" max="1" width="3" style="1" customWidth="1"/>
    <col min="2" max="2" width="2.5" style="1" customWidth="1"/>
    <col min="3" max="3" width="3.83203125" style="1" customWidth="1"/>
    <col min="4" max="4" width="11.66015625" style="1" customWidth="1"/>
    <col min="5" max="5" width="14.83203125" style="1" customWidth="1"/>
    <col min="6" max="6" width="0.4921875" style="1" customWidth="1"/>
    <col min="7" max="7" width="3.16015625" style="1" customWidth="1"/>
    <col min="8" max="8" width="3" style="1" customWidth="1"/>
    <col min="9" max="9" width="12.33203125" style="1" customWidth="1"/>
    <col min="10" max="10" width="16.16015625" style="1" customWidth="1"/>
    <col min="11" max="11" width="0.65625" style="1" customWidth="1"/>
    <col min="12" max="12" width="3" style="1" customWidth="1"/>
    <col min="13" max="13" width="3.66015625" style="1" customWidth="1"/>
    <col min="14" max="14" width="9" style="1" customWidth="1"/>
    <col min="15" max="15" width="4.33203125" style="1" customWidth="1"/>
    <col min="16" max="16" width="15.33203125" style="1" customWidth="1"/>
    <col min="17" max="17" width="7.5" style="1" customWidth="1"/>
    <col min="18" max="18" width="14.5" style="1" customWidth="1"/>
    <col min="19" max="19" width="0.4921875" style="1" customWidth="1"/>
    <col min="20" max="16384" width="10.6601562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</row>
    <row r="2" spans="1:19" s="2" customFormat="1" ht="21" customHeight="1">
      <c r="A2" s="7"/>
      <c r="B2" s="8"/>
      <c r="C2" s="8"/>
      <c r="D2" s="8"/>
      <c r="E2" s="8"/>
      <c r="F2" s="8"/>
      <c r="G2" s="9" t="s">
        <v>0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s="2" customFormat="1" ht="12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9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1</v>
      </c>
      <c r="C5" s="16"/>
      <c r="D5" s="16"/>
      <c r="E5" s="282" t="s">
        <v>2</v>
      </c>
      <c r="F5" s="282"/>
      <c r="G5" s="282"/>
      <c r="H5" s="282"/>
      <c r="I5" s="282"/>
      <c r="J5" s="282"/>
      <c r="K5" s="282"/>
      <c r="L5" s="282"/>
      <c r="M5" s="282"/>
      <c r="N5" s="16"/>
      <c r="O5" s="16"/>
      <c r="P5" s="16" t="s">
        <v>3</v>
      </c>
      <c r="Q5" s="19"/>
      <c r="R5" s="20"/>
      <c r="S5" s="21"/>
    </row>
    <row r="6" spans="1:19" s="2" customFormat="1" ht="24" customHeight="1">
      <c r="A6" s="18"/>
      <c r="B6" s="16" t="s">
        <v>4</v>
      </c>
      <c r="C6" s="16"/>
      <c r="D6" s="16"/>
      <c r="E6" s="283" t="s">
        <v>159</v>
      </c>
      <c r="F6" s="283"/>
      <c r="G6" s="283"/>
      <c r="H6" s="283"/>
      <c r="I6" s="283"/>
      <c r="J6" s="283"/>
      <c r="K6" s="283"/>
      <c r="L6" s="283"/>
      <c r="M6" s="283"/>
      <c r="N6" s="16"/>
      <c r="O6" s="16"/>
      <c r="P6" s="16" t="s">
        <v>5</v>
      </c>
      <c r="Q6" s="22"/>
      <c r="R6" s="23"/>
      <c r="S6" s="21"/>
    </row>
    <row r="7" spans="1:19" s="2" customFormat="1" ht="24" customHeight="1">
      <c r="A7" s="18"/>
      <c r="B7" s="16"/>
      <c r="C7" s="16"/>
      <c r="D7" s="16"/>
      <c r="E7" s="284"/>
      <c r="F7" s="284"/>
      <c r="G7" s="284"/>
      <c r="H7" s="284"/>
      <c r="I7" s="284"/>
      <c r="J7" s="284"/>
      <c r="K7" s="284"/>
      <c r="L7" s="284"/>
      <c r="M7" s="284"/>
      <c r="N7" s="16"/>
      <c r="O7" s="16"/>
      <c r="P7" s="16" t="s">
        <v>6</v>
      </c>
      <c r="Q7" s="24" t="s">
        <v>7</v>
      </c>
      <c r="R7" s="25"/>
      <c r="S7" s="21"/>
    </row>
    <row r="8" spans="1:19" s="2" customFormat="1" ht="24" customHeight="1">
      <c r="A8" s="18"/>
      <c r="B8" s="285"/>
      <c r="C8" s="285"/>
      <c r="D8" s="28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8</v>
      </c>
      <c r="Q8" s="16" t="s">
        <v>9</v>
      </c>
      <c r="R8" s="16"/>
      <c r="S8" s="21"/>
    </row>
    <row r="9" spans="1:19" s="2" customFormat="1" ht="24" customHeight="1">
      <c r="A9" s="18"/>
      <c r="B9" s="16" t="s">
        <v>10</v>
      </c>
      <c r="C9" s="16"/>
      <c r="D9" s="16"/>
      <c r="E9" s="286"/>
      <c r="F9" s="286"/>
      <c r="G9" s="286"/>
      <c r="H9" s="286"/>
      <c r="I9" s="286"/>
      <c r="J9" s="286"/>
      <c r="K9" s="286"/>
      <c r="L9" s="286"/>
      <c r="M9" s="286"/>
      <c r="N9" s="16"/>
      <c r="O9" s="16"/>
      <c r="P9" s="26"/>
      <c r="Q9" s="27"/>
      <c r="R9" s="28"/>
      <c r="S9" s="21"/>
    </row>
    <row r="10" spans="1:19" s="2" customFormat="1" ht="24" customHeight="1">
      <c r="A10" s="18"/>
      <c r="B10" s="16" t="s">
        <v>12</v>
      </c>
      <c r="C10" s="16"/>
      <c r="D10" s="16"/>
      <c r="E10" s="287"/>
      <c r="F10" s="287"/>
      <c r="G10" s="287"/>
      <c r="H10" s="287"/>
      <c r="I10" s="287"/>
      <c r="J10" s="287"/>
      <c r="K10" s="287"/>
      <c r="L10" s="287"/>
      <c r="M10" s="287"/>
      <c r="N10" s="16"/>
      <c r="O10" s="16"/>
      <c r="P10" s="26"/>
      <c r="Q10" s="27"/>
      <c r="R10" s="28"/>
      <c r="S10" s="21"/>
    </row>
    <row r="11" spans="1:19" s="2" customFormat="1" ht="24" customHeight="1">
      <c r="A11" s="18"/>
      <c r="B11" s="16" t="s">
        <v>13</v>
      </c>
      <c r="C11" s="16"/>
      <c r="D11" s="16"/>
      <c r="E11" s="279"/>
      <c r="F11" s="279"/>
      <c r="G11" s="279"/>
      <c r="H11" s="279"/>
      <c r="I11" s="279"/>
      <c r="J11" s="279"/>
      <c r="K11" s="279"/>
      <c r="L11" s="279"/>
      <c r="M11" s="279"/>
      <c r="N11" s="16"/>
      <c r="O11" s="16"/>
      <c r="P11" s="26"/>
      <c r="Q11" s="27"/>
      <c r="R11" s="28"/>
      <c r="S11" s="21"/>
    </row>
    <row r="12" spans="1:19" s="2" customFormat="1" ht="18" customHeight="1">
      <c r="A12" s="18"/>
      <c r="B12" s="16"/>
      <c r="C12" s="16"/>
      <c r="D12" s="16"/>
      <c r="E12" s="29" t="s">
        <v>14</v>
      </c>
      <c r="F12" s="16"/>
      <c r="G12" s="16" t="s">
        <v>15</v>
      </c>
      <c r="H12" s="16"/>
      <c r="I12" s="16"/>
      <c r="J12" s="16"/>
      <c r="K12" s="16"/>
      <c r="L12" s="16"/>
      <c r="M12" s="16"/>
      <c r="N12" s="16"/>
      <c r="O12" s="16"/>
      <c r="P12" s="29" t="s">
        <v>16</v>
      </c>
      <c r="Q12" s="30"/>
      <c r="R12" s="16"/>
      <c r="S12" s="21"/>
    </row>
    <row r="13" spans="1:19" s="2" customFormat="1" ht="18" customHeight="1">
      <c r="A13" s="18"/>
      <c r="B13" s="16"/>
      <c r="C13" s="16"/>
      <c r="D13" s="16"/>
      <c r="E13" s="31"/>
      <c r="F13" s="16"/>
      <c r="G13" s="27"/>
      <c r="H13" s="32"/>
      <c r="I13" s="33"/>
      <c r="J13" s="16"/>
      <c r="K13" s="16"/>
      <c r="L13" s="16"/>
      <c r="M13" s="16"/>
      <c r="N13" s="16"/>
      <c r="O13" s="16"/>
      <c r="P13" s="31"/>
      <c r="Q13" s="30"/>
      <c r="R13" s="16"/>
      <c r="S13" s="21"/>
    </row>
    <row r="14" spans="1:19" s="2" customFormat="1" ht="9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6"/>
    </row>
    <row r="15" spans="1:19" s="2" customFormat="1" ht="20.25" customHeight="1">
      <c r="A15" s="37"/>
      <c r="B15" s="38"/>
      <c r="C15" s="38"/>
      <c r="D15" s="38"/>
      <c r="E15" s="39" t="s">
        <v>17</v>
      </c>
      <c r="F15" s="38"/>
      <c r="G15" s="38"/>
      <c r="H15" s="38"/>
      <c r="I15" s="38"/>
      <c r="J15" s="38"/>
      <c r="K15" s="38"/>
      <c r="L15" s="38"/>
      <c r="M15" s="38"/>
      <c r="N15" s="38"/>
      <c r="O15" s="35"/>
      <c r="P15" s="38"/>
      <c r="Q15" s="38"/>
      <c r="R15" s="38"/>
      <c r="S15" s="40"/>
    </row>
    <row r="16" spans="1:19" s="2" customFormat="1" ht="21" customHeight="1">
      <c r="A16" s="41" t="s">
        <v>18</v>
      </c>
      <c r="B16" s="42"/>
      <c r="C16" s="42"/>
      <c r="D16" s="43"/>
      <c r="E16" s="44" t="s">
        <v>19</v>
      </c>
      <c r="F16" s="43"/>
      <c r="G16" s="44" t="s">
        <v>20</v>
      </c>
      <c r="H16" s="42"/>
      <c r="I16" s="43"/>
      <c r="J16" s="44" t="s">
        <v>21</v>
      </c>
      <c r="K16" s="42"/>
      <c r="L16" s="44" t="s">
        <v>22</v>
      </c>
      <c r="M16" s="42"/>
      <c r="N16" s="42"/>
      <c r="O16" s="45"/>
      <c r="P16" s="43"/>
      <c r="Q16" s="44" t="s">
        <v>23</v>
      </c>
      <c r="R16" s="42"/>
      <c r="S16" s="46"/>
    </row>
    <row r="17" spans="1:19" s="2" customFormat="1" ht="18" customHeight="1">
      <c r="A17" s="47"/>
      <c r="B17" s="48"/>
      <c r="C17" s="48"/>
      <c r="D17" s="49">
        <v>0</v>
      </c>
      <c r="E17" s="50">
        <v>0</v>
      </c>
      <c r="F17" s="51"/>
      <c r="G17" s="52"/>
      <c r="H17" s="48"/>
      <c r="I17" s="49">
        <v>0</v>
      </c>
      <c r="J17" s="50">
        <v>0</v>
      </c>
      <c r="K17" s="53"/>
      <c r="L17" s="52"/>
      <c r="M17" s="48"/>
      <c r="N17" s="48"/>
      <c r="O17" s="54"/>
      <c r="P17" s="49">
        <v>0</v>
      </c>
      <c r="Q17" s="52"/>
      <c r="R17" s="55">
        <v>0</v>
      </c>
      <c r="S17" s="56"/>
    </row>
    <row r="18" spans="1:19" s="2" customFormat="1" ht="20.25" customHeight="1">
      <c r="A18" s="37"/>
      <c r="B18" s="38"/>
      <c r="C18" s="38"/>
      <c r="D18" s="38"/>
      <c r="E18" s="39" t="s">
        <v>24</v>
      </c>
      <c r="F18" s="38"/>
      <c r="G18" s="38"/>
      <c r="H18" s="38"/>
      <c r="I18" s="38"/>
      <c r="J18" s="57" t="s">
        <v>25</v>
      </c>
      <c r="K18" s="38"/>
      <c r="L18" s="38"/>
      <c r="M18" s="38"/>
      <c r="N18" s="38"/>
      <c r="O18" s="35"/>
      <c r="P18" s="38"/>
      <c r="Q18" s="38"/>
      <c r="R18" s="38"/>
      <c r="S18" s="40"/>
    </row>
    <row r="19" spans="1:19" s="2" customFormat="1" ht="18" customHeight="1">
      <c r="A19" s="58" t="s">
        <v>26</v>
      </c>
      <c r="B19" s="59"/>
      <c r="C19" s="60" t="s">
        <v>27</v>
      </c>
      <c r="D19" s="61"/>
      <c r="E19" s="61"/>
      <c r="F19" s="62"/>
      <c r="G19" s="58" t="s">
        <v>28</v>
      </c>
      <c r="H19" s="63"/>
      <c r="I19" s="60" t="s">
        <v>29</v>
      </c>
      <c r="J19" s="61"/>
      <c r="K19" s="61"/>
      <c r="L19" s="58" t="s">
        <v>30</v>
      </c>
      <c r="M19" s="63"/>
      <c r="N19" s="60" t="s">
        <v>31</v>
      </c>
      <c r="O19" s="64"/>
      <c r="P19" s="61"/>
      <c r="Q19" s="61"/>
      <c r="R19" s="61"/>
      <c r="S19" s="62"/>
    </row>
    <row r="20" spans="1:19" s="2" customFormat="1" ht="18" customHeight="1">
      <c r="A20" s="65" t="s">
        <v>32</v>
      </c>
      <c r="B20" s="66" t="s">
        <v>33</v>
      </c>
      <c r="C20" s="67"/>
      <c r="D20" s="68" t="s">
        <v>34</v>
      </c>
      <c r="E20" s="69">
        <f>' Rekapitulácia  Prírodné javisk'!C10</f>
        <v>0</v>
      </c>
      <c r="F20" s="70"/>
      <c r="G20" s="65" t="s">
        <v>35</v>
      </c>
      <c r="H20" s="71" t="s">
        <v>36</v>
      </c>
      <c r="I20" s="72"/>
      <c r="J20" s="73">
        <v>0</v>
      </c>
      <c r="K20" s="74"/>
      <c r="L20" s="65" t="s">
        <v>37</v>
      </c>
      <c r="M20" s="75" t="s">
        <v>38</v>
      </c>
      <c r="N20" s="76"/>
      <c r="O20" s="45"/>
      <c r="P20" s="76"/>
      <c r="Q20" s="77">
        <v>0</v>
      </c>
      <c r="R20" s="69">
        <v>0</v>
      </c>
      <c r="S20" s="70"/>
    </row>
    <row r="21" spans="1:19" s="2" customFormat="1" ht="18" customHeight="1">
      <c r="A21" s="65" t="s">
        <v>39</v>
      </c>
      <c r="B21" s="78"/>
      <c r="C21" s="79"/>
      <c r="D21" s="68" t="s">
        <v>40</v>
      </c>
      <c r="E21" s="69">
        <f>' Rekapitulácia  Prírodné javisk'!D10</f>
        <v>0</v>
      </c>
      <c r="F21" s="70"/>
      <c r="G21" s="65" t="s">
        <v>41</v>
      </c>
      <c r="H21" s="16" t="s">
        <v>42</v>
      </c>
      <c r="I21" s="72"/>
      <c r="J21" s="73">
        <v>0</v>
      </c>
      <c r="K21" s="74"/>
      <c r="L21" s="65" t="s">
        <v>43</v>
      </c>
      <c r="M21" s="75" t="s">
        <v>44</v>
      </c>
      <c r="N21" s="76"/>
      <c r="O21" s="45"/>
      <c r="P21" s="76"/>
      <c r="Q21" s="77">
        <v>0</v>
      </c>
      <c r="R21" s="69">
        <v>0</v>
      </c>
      <c r="S21" s="70"/>
    </row>
    <row r="22" spans="1:19" s="2" customFormat="1" ht="18" customHeight="1">
      <c r="A22" s="65" t="s">
        <v>45</v>
      </c>
      <c r="B22" s="66" t="s">
        <v>46</v>
      </c>
      <c r="C22" s="67"/>
      <c r="D22" s="68" t="s">
        <v>34</v>
      </c>
      <c r="E22" s="69">
        <f>' Rekapitulácia  Prírodné javisk'!C15</f>
        <v>0</v>
      </c>
      <c r="F22" s="70"/>
      <c r="G22" s="65" t="s">
        <v>47</v>
      </c>
      <c r="H22" s="71" t="s">
        <v>48</v>
      </c>
      <c r="I22" s="72"/>
      <c r="J22" s="73">
        <v>0</v>
      </c>
      <c r="K22" s="74"/>
      <c r="L22" s="65" t="s">
        <v>49</v>
      </c>
      <c r="M22" s="75" t="s">
        <v>50</v>
      </c>
      <c r="N22" s="76"/>
      <c r="O22" s="45"/>
      <c r="P22" s="76"/>
      <c r="Q22" s="77">
        <v>0</v>
      </c>
      <c r="R22" s="69">
        <v>0</v>
      </c>
      <c r="S22" s="70"/>
    </row>
    <row r="23" spans="1:19" s="2" customFormat="1" ht="18" customHeight="1">
      <c r="A23" s="65" t="s">
        <v>51</v>
      </c>
      <c r="B23" s="78"/>
      <c r="C23" s="79"/>
      <c r="D23" s="68" t="s">
        <v>40</v>
      </c>
      <c r="E23" s="69">
        <f>' Rekapitulácia  Prírodné javisk'!D15</f>
        <v>0</v>
      </c>
      <c r="F23" s="70"/>
      <c r="G23" s="65" t="s">
        <v>52</v>
      </c>
      <c r="H23" s="71"/>
      <c r="I23" s="72"/>
      <c r="J23" s="73">
        <v>0</v>
      </c>
      <c r="K23" s="74"/>
      <c r="L23" s="65" t="s">
        <v>53</v>
      </c>
      <c r="M23" s="75" t="s">
        <v>54</v>
      </c>
      <c r="N23" s="76"/>
      <c r="O23" s="45"/>
      <c r="P23" s="76"/>
      <c r="Q23" s="77">
        <v>0</v>
      </c>
      <c r="R23" s="69">
        <v>0</v>
      </c>
      <c r="S23" s="70"/>
    </row>
    <row r="24" spans="1:19" s="2" customFormat="1" ht="18" customHeight="1">
      <c r="A24" s="65" t="s">
        <v>55</v>
      </c>
      <c r="B24" s="66" t="s">
        <v>56</v>
      </c>
      <c r="C24" s="67"/>
      <c r="D24" s="68" t="s">
        <v>34</v>
      </c>
      <c r="E24" s="69">
        <v>0</v>
      </c>
      <c r="F24" s="70"/>
      <c r="G24" s="80"/>
      <c r="H24" s="76"/>
      <c r="I24" s="72"/>
      <c r="J24" s="73"/>
      <c r="K24" s="74"/>
      <c r="L24" s="65" t="s">
        <v>57</v>
      </c>
      <c r="M24" s="75" t="s">
        <v>58</v>
      </c>
      <c r="N24" s="76"/>
      <c r="O24" s="45"/>
      <c r="P24" s="76"/>
      <c r="Q24" s="77">
        <v>0</v>
      </c>
      <c r="R24" s="69">
        <v>0</v>
      </c>
      <c r="S24" s="70"/>
    </row>
    <row r="25" spans="1:19" s="2" customFormat="1" ht="18" customHeight="1">
      <c r="A25" s="65" t="s">
        <v>59</v>
      </c>
      <c r="B25" s="78"/>
      <c r="C25" s="79"/>
      <c r="D25" s="68" t="s">
        <v>40</v>
      </c>
      <c r="E25" s="69">
        <v>0</v>
      </c>
      <c r="F25" s="70"/>
      <c r="G25" s="80"/>
      <c r="H25" s="76"/>
      <c r="I25" s="72"/>
      <c r="J25" s="73"/>
      <c r="K25" s="74"/>
      <c r="L25" s="65" t="s">
        <v>60</v>
      </c>
      <c r="M25" s="71" t="s">
        <v>61</v>
      </c>
      <c r="N25" s="76"/>
      <c r="O25" s="45"/>
      <c r="P25" s="76"/>
      <c r="Q25" s="72"/>
      <c r="R25" s="69">
        <v>0</v>
      </c>
      <c r="S25" s="70"/>
    </row>
    <row r="26" spans="1:19" s="2" customFormat="1" ht="18" customHeight="1">
      <c r="A26" s="65" t="s">
        <v>62</v>
      </c>
      <c r="B26" s="280" t="s">
        <v>63</v>
      </c>
      <c r="C26" s="280"/>
      <c r="D26" s="280"/>
      <c r="E26" s="81">
        <f>SUM(E20:E25)</f>
        <v>0</v>
      </c>
      <c r="F26" s="40"/>
      <c r="G26" s="65" t="s">
        <v>64</v>
      </c>
      <c r="H26" s="82" t="s">
        <v>65</v>
      </c>
      <c r="I26" s="72"/>
      <c r="J26" s="83"/>
      <c r="K26" s="84"/>
      <c r="L26" s="65" t="s">
        <v>66</v>
      </c>
      <c r="M26" s="82" t="s">
        <v>67</v>
      </c>
      <c r="N26" s="76"/>
      <c r="O26" s="45"/>
      <c r="P26" s="76"/>
      <c r="Q26" s="72"/>
      <c r="R26" s="81">
        <v>0</v>
      </c>
      <c r="S26" s="40"/>
    </row>
    <row r="27" spans="1:20" s="2" customFormat="1" ht="18" customHeight="1">
      <c r="A27" s="85" t="s">
        <v>68</v>
      </c>
      <c r="B27" s="86" t="s">
        <v>69</v>
      </c>
      <c r="C27" s="87"/>
      <c r="D27" s="88"/>
      <c r="E27" s="89">
        <v>0</v>
      </c>
      <c r="F27" s="36"/>
      <c r="G27" s="85" t="s">
        <v>70</v>
      </c>
      <c r="H27" s="86" t="s">
        <v>71</v>
      </c>
      <c r="I27" s="88"/>
      <c r="J27" s="90">
        <v>0</v>
      </c>
      <c r="K27" s="91"/>
      <c r="L27" s="85" t="s">
        <v>72</v>
      </c>
      <c r="M27" s="86" t="s">
        <v>73</v>
      </c>
      <c r="N27" s="87"/>
      <c r="O27" s="35"/>
      <c r="P27" s="87"/>
      <c r="Q27" s="88"/>
      <c r="R27" s="89">
        <v>0</v>
      </c>
      <c r="S27" s="36"/>
      <c r="T27" s="125"/>
    </row>
    <row r="28" spans="1:20" s="2" customFormat="1" ht="18" customHeight="1">
      <c r="A28" s="92" t="s">
        <v>12</v>
      </c>
      <c r="B28" s="15"/>
      <c r="C28" s="15"/>
      <c r="D28" s="15"/>
      <c r="E28" s="15"/>
      <c r="F28" s="93"/>
      <c r="G28" s="94"/>
      <c r="H28" s="15"/>
      <c r="I28" s="15"/>
      <c r="J28" s="15"/>
      <c r="K28" s="15"/>
      <c r="L28" s="58" t="s">
        <v>74</v>
      </c>
      <c r="M28" s="43"/>
      <c r="N28" s="60" t="s">
        <v>75</v>
      </c>
      <c r="O28" s="64"/>
      <c r="P28" s="42"/>
      <c r="Q28" s="42"/>
      <c r="R28" s="42"/>
      <c r="S28" s="46"/>
      <c r="T28" s="125"/>
    </row>
    <row r="29" spans="1:20" s="2" customFormat="1" ht="18" customHeight="1">
      <c r="A29" s="18"/>
      <c r="B29" s="16"/>
      <c r="C29" s="16"/>
      <c r="D29" s="16"/>
      <c r="E29" s="16"/>
      <c r="F29" s="95"/>
      <c r="G29" s="96"/>
      <c r="H29" s="16"/>
      <c r="I29" s="16"/>
      <c r="J29" s="16"/>
      <c r="K29" s="16"/>
      <c r="L29" s="65" t="s">
        <v>76</v>
      </c>
      <c r="M29" s="71" t="s">
        <v>77</v>
      </c>
      <c r="N29" s="76"/>
      <c r="O29" s="45"/>
      <c r="P29" s="76"/>
      <c r="Q29" s="72"/>
      <c r="R29" s="81">
        <f>E26</f>
        <v>0</v>
      </c>
      <c r="S29" s="40"/>
      <c r="T29" s="125">
        <v>10575.825</v>
      </c>
    </row>
    <row r="30" spans="1:20" s="2" customFormat="1" ht="18" customHeight="1">
      <c r="A30" s="97" t="s">
        <v>78</v>
      </c>
      <c r="B30" s="45"/>
      <c r="C30" s="45"/>
      <c r="D30" s="45"/>
      <c r="E30" s="45"/>
      <c r="F30" s="79"/>
      <c r="G30" s="98" t="s">
        <v>79</v>
      </c>
      <c r="H30" s="45"/>
      <c r="I30" s="45"/>
      <c r="J30" s="45"/>
      <c r="K30" s="45"/>
      <c r="L30" s="65" t="s">
        <v>80</v>
      </c>
      <c r="M30" s="75" t="s">
        <v>81</v>
      </c>
      <c r="N30" s="99">
        <v>20</v>
      </c>
      <c r="O30" s="100" t="s">
        <v>82</v>
      </c>
      <c r="P30" s="101">
        <f>R29</f>
        <v>0</v>
      </c>
      <c r="Q30" s="72"/>
      <c r="R30" s="102">
        <f>R29*0.2</f>
        <v>0</v>
      </c>
      <c r="S30" s="103"/>
      <c r="T30" s="125"/>
    </row>
    <row r="31" spans="1:20" s="2" customFormat="1" ht="12.75" customHeight="1" hidden="1">
      <c r="A31" s="104"/>
      <c r="B31" s="105"/>
      <c r="C31" s="105"/>
      <c r="D31" s="105"/>
      <c r="E31" s="105"/>
      <c r="F31" s="67"/>
      <c r="G31" s="106"/>
      <c r="H31" s="105"/>
      <c r="I31" s="105"/>
      <c r="J31" s="105"/>
      <c r="K31" s="105"/>
      <c r="L31" s="107"/>
      <c r="M31" s="108"/>
      <c r="N31" s="109"/>
      <c r="O31" s="110"/>
      <c r="P31" s="111"/>
      <c r="Q31" s="109"/>
      <c r="R31" s="112"/>
      <c r="S31" s="70"/>
      <c r="T31" s="125"/>
    </row>
    <row r="32" spans="1:20" s="2" customFormat="1" ht="35.25" customHeight="1">
      <c r="A32" s="113" t="s">
        <v>10</v>
      </c>
      <c r="B32" s="114"/>
      <c r="C32" s="114"/>
      <c r="D32" s="114"/>
      <c r="E32" s="16"/>
      <c r="F32" s="95"/>
      <c r="G32" s="96"/>
      <c r="H32" s="16"/>
      <c r="I32" s="16"/>
      <c r="J32" s="16"/>
      <c r="K32" s="16"/>
      <c r="L32" s="85" t="s">
        <v>83</v>
      </c>
      <c r="M32" s="281" t="s">
        <v>84</v>
      </c>
      <c r="N32" s="281"/>
      <c r="O32" s="281"/>
      <c r="P32" s="281"/>
      <c r="Q32" s="88"/>
      <c r="R32" s="180">
        <f>SUM(R29:R31)</f>
        <v>0</v>
      </c>
      <c r="S32" s="28"/>
      <c r="T32" s="125">
        <f>R29+R30</f>
        <v>0</v>
      </c>
    </row>
    <row r="33" spans="1:19" s="2" customFormat="1" ht="33" customHeight="1">
      <c r="A33" s="97" t="s">
        <v>78</v>
      </c>
      <c r="B33" s="45"/>
      <c r="C33" s="45"/>
      <c r="D33" s="45"/>
      <c r="E33" s="45"/>
      <c r="F33" s="79"/>
      <c r="G33" s="98" t="s">
        <v>79</v>
      </c>
      <c r="H33" s="45"/>
      <c r="I33" s="45"/>
      <c r="J33" s="45"/>
      <c r="K33" s="45"/>
      <c r="L33" s="58" t="s">
        <v>85</v>
      </c>
      <c r="M33" s="43"/>
      <c r="N33" s="60" t="s">
        <v>86</v>
      </c>
      <c r="O33" s="64"/>
      <c r="P33" s="42"/>
      <c r="Q33" s="42"/>
      <c r="R33" s="116"/>
      <c r="S33" s="46"/>
    </row>
    <row r="34" spans="1:19" s="2" customFormat="1" ht="20.25" customHeight="1">
      <c r="A34" s="117" t="s">
        <v>13</v>
      </c>
      <c r="B34" s="105"/>
      <c r="C34" s="105"/>
      <c r="D34" s="105"/>
      <c r="E34" s="105"/>
      <c r="F34" s="67"/>
      <c r="G34" s="118"/>
      <c r="H34" s="105"/>
      <c r="I34" s="105"/>
      <c r="J34" s="105"/>
      <c r="K34" s="105"/>
      <c r="L34" s="65" t="s">
        <v>87</v>
      </c>
      <c r="M34" s="71" t="s">
        <v>88</v>
      </c>
      <c r="N34" s="76"/>
      <c r="O34" s="45"/>
      <c r="P34" s="76"/>
      <c r="Q34" s="72"/>
      <c r="R34" s="69">
        <v>0</v>
      </c>
      <c r="S34" s="70"/>
    </row>
    <row r="35" spans="1:19" s="2" customFormat="1" ht="18" customHeight="1">
      <c r="A35" s="18"/>
      <c r="B35" s="16"/>
      <c r="C35" s="16"/>
      <c r="D35" s="16"/>
      <c r="E35" s="16"/>
      <c r="F35" s="95"/>
      <c r="G35" s="119"/>
      <c r="H35" s="16"/>
      <c r="I35" s="16"/>
      <c r="J35" s="16"/>
      <c r="K35" s="16"/>
      <c r="L35" s="65" t="s">
        <v>89</v>
      </c>
      <c r="M35" s="71" t="s">
        <v>90</v>
      </c>
      <c r="N35" s="76"/>
      <c r="O35" s="45"/>
      <c r="P35" s="76"/>
      <c r="Q35" s="72"/>
      <c r="R35" s="69">
        <v>0</v>
      </c>
      <c r="S35" s="70"/>
    </row>
    <row r="36" spans="1:19" s="2" customFormat="1" ht="18" customHeight="1">
      <c r="A36" s="120" t="s">
        <v>78</v>
      </c>
      <c r="B36" s="35"/>
      <c r="C36" s="35"/>
      <c r="D36" s="35"/>
      <c r="E36" s="35"/>
      <c r="F36" s="121"/>
      <c r="G36" s="122" t="s">
        <v>79</v>
      </c>
      <c r="H36" s="35"/>
      <c r="I36" s="35"/>
      <c r="J36" s="35"/>
      <c r="K36" s="35"/>
      <c r="L36" s="85" t="s">
        <v>91</v>
      </c>
      <c r="M36" s="86" t="s">
        <v>92</v>
      </c>
      <c r="N36" s="87"/>
      <c r="O36" s="45"/>
      <c r="P36" s="87"/>
      <c r="Q36" s="88"/>
      <c r="R36" s="50">
        <v>0</v>
      </c>
      <c r="S36" s="123"/>
    </row>
  </sheetData>
  <sheetProtection selectLockedCells="1" selectUnlockedCells="1"/>
  <mergeCells count="9">
    <mergeCell ref="E11:M11"/>
    <mergeCell ref="B26:D26"/>
    <mergeCell ref="M32:P32"/>
    <mergeCell ref="E5:M5"/>
    <mergeCell ref="E6:M6"/>
    <mergeCell ref="E7:M7"/>
    <mergeCell ref="B8:D8"/>
    <mergeCell ref="E9:M9"/>
    <mergeCell ref="E10:M10"/>
  </mergeCells>
  <printOptions gridLines="1" headings="1"/>
  <pageMargins left="0.25" right="0.25" top="0.75" bottom="0.75" header="0.3" footer="0.3"/>
  <pageSetup fitToHeight="0" fitToWidth="1"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showGridLines="0" defaultGridColor="0" zoomScalePageLayoutView="0" colorId="8" workbookViewId="0" topLeftCell="A1">
      <selection activeCell="C5" sqref="C5"/>
    </sheetView>
  </sheetViews>
  <sheetFormatPr defaultColWidth="10.66015625" defaultRowHeight="12" customHeight="1"/>
  <cols>
    <col min="1" max="1" width="15.5" style="1" customWidth="1"/>
    <col min="2" max="2" width="72.33203125" style="1" customWidth="1"/>
    <col min="3" max="3" width="16" style="1" customWidth="1"/>
    <col min="4" max="4" width="15.16015625" style="1" customWidth="1"/>
    <col min="5" max="5" width="16.66015625" style="1" customWidth="1"/>
    <col min="6" max="6" width="13.83203125" style="1" customWidth="1"/>
    <col min="7" max="7" width="0" style="1" hidden="1" customWidth="1"/>
    <col min="8" max="16384" width="10.66015625" style="1" customWidth="1"/>
  </cols>
  <sheetData>
    <row r="1" spans="1:7" s="2" customFormat="1" ht="17.25" customHeight="1">
      <c r="A1" s="127" t="s">
        <v>94</v>
      </c>
      <c r="B1" s="128"/>
      <c r="C1" s="128"/>
      <c r="D1" s="128"/>
      <c r="E1" s="128"/>
      <c r="F1" s="128"/>
      <c r="G1" s="128"/>
    </row>
    <row r="2" spans="1:7" s="2" customFormat="1" ht="12" customHeight="1">
      <c r="A2" s="129" t="s">
        <v>95</v>
      </c>
      <c r="B2" s="130"/>
      <c r="C2" s="130"/>
      <c r="D2" s="128"/>
      <c r="E2" s="128"/>
      <c r="F2" s="128"/>
      <c r="G2" s="128"/>
    </row>
    <row r="3" spans="1:7" s="2" customFormat="1" ht="12" customHeight="1">
      <c r="A3" s="129" t="s">
        <v>160</v>
      </c>
      <c r="B3" s="130"/>
      <c r="C3" s="130" t="s">
        <v>97</v>
      </c>
      <c r="D3" s="128"/>
      <c r="E3" s="128"/>
      <c r="F3" s="128"/>
      <c r="G3" s="128"/>
    </row>
    <row r="4" spans="1:7" s="2" customFormat="1" ht="12" customHeight="1">
      <c r="A4" s="129"/>
      <c r="B4" s="129"/>
      <c r="C4" s="130" t="s">
        <v>98</v>
      </c>
      <c r="D4" s="128"/>
      <c r="E4" s="128"/>
      <c r="F4" s="128"/>
      <c r="G4" s="128"/>
    </row>
    <row r="5" spans="1:7" s="2" customFormat="1" ht="12" customHeight="1">
      <c r="A5" s="130" t="s">
        <v>99</v>
      </c>
      <c r="B5" s="130"/>
      <c r="C5" s="130" t="s">
        <v>267</v>
      </c>
      <c r="D5" s="128"/>
      <c r="E5" s="128"/>
      <c r="F5" s="128"/>
      <c r="G5" s="128"/>
    </row>
    <row r="6" spans="1:7" s="2" customFormat="1" ht="6" customHeight="1">
      <c r="A6" s="128"/>
      <c r="B6" s="128"/>
      <c r="C6" s="128"/>
      <c r="D6" s="128"/>
      <c r="E6" s="128"/>
      <c r="F6" s="128"/>
      <c r="G6" s="128"/>
    </row>
    <row r="7" spans="1:7" s="2" customFormat="1" ht="23.25" customHeight="1">
      <c r="A7" s="131" t="s">
        <v>100</v>
      </c>
      <c r="B7" s="131" t="s">
        <v>101</v>
      </c>
      <c r="C7" s="131" t="s">
        <v>102</v>
      </c>
      <c r="D7" s="131" t="s">
        <v>40</v>
      </c>
      <c r="E7" s="131" t="s">
        <v>103</v>
      </c>
      <c r="F7" s="131" t="s">
        <v>104</v>
      </c>
      <c r="G7" s="131" t="s">
        <v>105</v>
      </c>
    </row>
    <row r="8" spans="1:7" s="2" customFormat="1" ht="12" customHeight="1">
      <c r="A8" s="131" t="s">
        <v>32</v>
      </c>
      <c r="B8" s="131" t="s">
        <v>39</v>
      </c>
      <c r="C8" s="131" t="s">
        <v>45</v>
      </c>
      <c r="D8" s="131" t="s">
        <v>51</v>
      </c>
      <c r="E8" s="131" t="s">
        <v>55</v>
      </c>
      <c r="F8" s="131" t="s">
        <v>59</v>
      </c>
      <c r="G8" s="131" t="s">
        <v>62</v>
      </c>
    </row>
    <row r="9" spans="1:7" s="2" customFormat="1" ht="3" customHeight="1">
      <c r="A9" s="132"/>
      <c r="B9" s="132"/>
      <c r="C9" s="132"/>
      <c r="D9" s="132"/>
      <c r="E9" s="132"/>
      <c r="F9" s="132"/>
      <c r="G9" s="132"/>
    </row>
    <row r="10" spans="1:7" s="2" customFormat="1" ht="15" customHeight="1">
      <c r="A10" s="133" t="s">
        <v>32</v>
      </c>
      <c r="B10" s="134" t="s">
        <v>33</v>
      </c>
      <c r="C10" s="135">
        <f>C11+C12+C13+C14</f>
        <v>0</v>
      </c>
      <c r="D10" s="135">
        <f>D11+D12+D13+D14</f>
        <v>0</v>
      </c>
      <c r="E10" s="135">
        <f>E11+E12+E13+E14</f>
        <v>0</v>
      </c>
      <c r="F10" s="135">
        <f>F11+F12+F13+F14</f>
        <v>34.509955222879995</v>
      </c>
      <c r="G10" s="135">
        <v>0</v>
      </c>
    </row>
    <row r="11" spans="1:7" s="2" customFormat="1" ht="15" customHeight="1">
      <c r="A11" s="136" t="s">
        <v>32</v>
      </c>
      <c r="B11" s="137" t="s">
        <v>161</v>
      </c>
      <c r="C11" s="138">
        <v>0</v>
      </c>
      <c r="D11" s="138">
        <f>' Prírodné javisko'!I11</f>
        <v>0</v>
      </c>
      <c r="E11" s="138">
        <f>C11+D11</f>
        <v>0</v>
      </c>
      <c r="F11" s="138">
        <f>' Prírodné javisko'!L11</f>
        <v>0</v>
      </c>
      <c r="G11" s="138">
        <v>0</v>
      </c>
    </row>
    <row r="12" spans="1:7" s="2" customFormat="1" ht="15" customHeight="1">
      <c r="A12" s="136" t="s">
        <v>39</v>
      </c>
      <c r="B12" s="137" t="s">
        <v>162</v>
      </c>
      <c r="C12" s="138">
        <v>0</v>
      </c>
      <c r="D12" s="138">
        <f>' Prírodné javisko'!I15</f>
        <v>0</v>
      </c>
      <c r="E12" s="138">
        <f>C12+D12</f>
        <v>0</v>
      </c>
      <c r="F12" s="138">
        <f>' Prírodné javisko'!L15</f>
        <v>34.112977958239995</v>
      </c>
      <c r="G12" s="138">
        <v>0</v>
      </c>
    </row>
    <row r="13" spans="1:7" s="2" customFormat="1" ht="15" customHeight="1">
      <c r="A13" s="136" t="s">
        <v>59</v>
      </c>
      <c r="B13" s="137" t="s">
        <v>163</v>
      </c>
      <c r="C13" s="138">
        <v>0</v>
      </c>
      <c r="D13" s="138">
        <f>' Prírodné javisko'!I18</f>
        <v>0</v>
      </c>
      <c r="E13" s="138">
        <f>C13+D13</f>
        <v>0</v>
      </c>
      <c r="F13" s="138">
        <f>' Prírodné javisko'!L18</f>
        <v>0.39697726464</v>
      </c>
      <c r="G13" s="138">
        <v>0</v>
      </c>
    </row>
    <row r="14" spans="1:7" s="2" customFormat="1" ht="15" customHeight="1">
      <c r="A14" s="136" t="s">
        <v>106</v>
      </c>
      <c r="B14" s="137" t="s">
        <v>107</v>
      </c>
      <c r="C14" s="138">
        <v>0</v>
      </c>
      <c r="D14" s="138">
        <f>' Prírodné javisko'!I20</f>
        <v>0</v>
      </c>
      <c r="E14" s="138">
        <f>C14+D14</f>
        <v>0</v>
      </c>
      <c r="F14" s="138">
        <f>' Prírodné javisko'!L20</f>
        <v>0</v>
      </c>
      <c r="G14" s="138">
        <v>0</v>
      </c>
    </row>
    <row r="15" spans="1:7" s="2" customFormat="1" ht="15" customHeight="1">
      <c r="A15" s="133" t="s">
        <v>108</v>
      </c>
      <c r="B15" s="134" t="s">
        <v>46</v>
      </c>
      <c r="C15" s="135">
        <f>C16+C17+C18+C19</f>
        <v>0</v>
      </c>
      <c r="D15" s="135">
        <f>D16+D17+D18+D19</f>
        <v>0</v>
      </c>
      <c r="E15" s="135">
        <f>E16+E17+E18+E19</f>
        <v>0</v>
      </c>
      <c r="F15" s="135">
        <f>F16+F17+F18+F19</f>
        <v>10.844793705300003</v>
      </c>
      <c r="G15" s="135">
        <v>0</v>
      </c>
    </row>
    <row r="16" spans="1:7" s="2" customFormat="1" ht="15" customHeight="1">
      <c r="A16" s="136" t="s">
        <v>108</v>
      </c>
      <c r="B16" s="137" t="s">
        <v>109</v>
      </c>
      <c r="C16" s="138">
        <f>' Prírodné javisko'!H23</f>
        <v>0</v>
      </c>
      <c r="D16" s="138">
        <f>' Prírodné javisko'!I23</f>
        <v>0</v>
      </c>
      <c r="E16" s="138">
        <f>C16+D16</f>
        <v>0</v>
      </c>
      <c r="F16" s="138">
        <f>' Prírodné javisko'!L23</f>
        <v>5.928902227500001</v>
      </c>
      <c r="G16" s="138">
        <v>0</v>
      </c>
    </row>
    <row r="17" spans="1:7" s="2" customFormat="1" ht="15" customHeight="1">
      <c r="A17" s="136" t="s">
        <v>164</v>
      </c>
      <c r="B17" s="137" t="s">
        <v>165</v>
      </c>
      <c r="C17" s="138">
        <v>0</v>
      </c>
      <c r="D17" s="138">
        <f>' Prírodné javisko'!I33</f>
        <v>0</v>
      </c>
      <c r="E17" s="138">
        <f>C17+D17</f>
        <v>0</v>
      </c>
      <c r="F17" s="138">
        <f>' Prírodné javisko'!L33</f>
        <v>0.08840523780000001</v>
      </c>
      <c r="G17" s="138">
        <v>0</v>
      </c>
    </row>
    <row r="18" spans="1:7" s="2" customFormat="1" ht="15" customHeight="1">
      <c r="A18" s="136" t="s">
        <v>166</v>
      </c>
      <c r="B18" s="137" t="s">
        <v>167</v>
      </c>
      <c r="C18" s="138">
        <v>0</v>
      </c>
      <c r="D18" s="138">
        <f>' Prírodné javisko'!I38</f>
        <v>0</v>
      </c>
      <c r="E18" s="138">
        <f>C18+D18</f>
        <v>0</v>
      </c>
      <c r="F18" s="138">
        <f>' Prírodné javisko'!L38</f>
        <v>4.77146224</v>
      </c>
      <c r="G18" s="138">
        <v>0</v>
      </c>
    </row>
    <row r="19" spans="1:7" s="2" customFormat="1" ht="15" customHeight="1">
      <c r="A19" s="136" t="s">
        <v>168</v>
      </c>
      <c r="B19" s="137" t="s">
        <v>169</v>
      </c>
      <c r="C19" s="138">
        <v>0</v>
      </c>
      <c r="D19" s="138">
        <f>' Prírodné javisko'!I43</f>
        <v>0</v>
      </c>
      <c r="E19" s="138">
        <f>C19+D19</f>
        <v>0</v>
      </c>
      <c r="F19" s="138">
        <f>' Prírodné javisko'!L43</f>
        <v>0.056024000000000004</v>
      </c>
      <c r="G19" s="138">
        <v>0</v>
      </c>
    </row>
    <row r="20" spans="1:7" s="2" customFormat="1" ht="21" customHeight="1">
      <c r="A20" s="139"/>
      <c r="B20" s="140" t="s">
        <v>110</v>
      </c>
      <c r="C20" s="141">
        <f>C15+C10</f>
        <v>0</v>
      </c>
      <c r="D20" s="141">
        <f>D15+D10</f>
        <v>0</v>
      </c>
      <c r="E20" s="141">
        <f>E15+E10</f>
        <v>0</v>
      </c>
      <c r="F20" s="141">
        <f>F15+F10</f>
        <v>45.35474892818</v>
      </c>
      <c r="G20" s="141">
        <v>0</v>
      </c>
    </row>
  </sheetData>
  <sheetProtection selectLockedCells="1" selectUnlockedCells="1"/>
  <printOptions gridLines="1" headings="1"/>
  <pageMargins left="0.7479166666666667" right="0.7479166666666667" top="0.9840277777777777" bottom="0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defaultGridColor="0" zoomScalePageLayoutView="0" colorId="8" workbookViewId="0" topLeftCell="A24">
      <selection activeCell="R38" sqref="R38"/>
    </sheetView>
  </sheetViews>
  <sheetFormatPr defaultColWidth="10.66015625" defaultRowHeight="12" customHeight="1"/>
  <cols>
    <col min="1" max="1" width="7" style="1" customWidth="1"/>
    <col min="2" max="2" width="8.16015625" style="1" customWidth="1"/>
    <col min="3" max="3" width="15.66015625" style="1" customWidth="1"/>
    <col min="4" max="4" width="60.33203125" style="1" customWidth="1"/>
    <col min="5" max="5" width="5.16015625" style="1" customWidth="1"/>
    <col min="6" max="7" width="9.83203125" style="1" customWidth="1"/>
    <col min="8" max="8" width="14.5" style="1" customWidth="1"/>
    <col min="9" max="9" width="13" style="1" customWidth="1"/>
    <col min="10" max="10" width="14.5" style="1" customWidth="1"/>
    <col min="11" max="11" width="9.83203125" style="1" customWidth="1"/>
    <col min="12" max="12" width="13" style="1" customWidth="1"/>
    <col min="13" max="16384" width="10.66015625" style="1" customWidth="1"/>
  </cols>
  <sheetData>
    <row r="1" spans="1:12" s="2" customFormat="1" ht="20.25" customHeight="1">
      <c r="A1" s="127" t="s">
        <v>111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s="2" customFormat="1" ht="12" customHeight="1">
      <c r="A2" s="129" t="s">
        <v>95</v>
      </c>
      <c r="B2" s="130"/>
      <c r="C2" s="130"/>
      <c r="D2" s="130"/>
      <c r="E2" s="130"/>
      <c r="F2" s="130"/>
      <c r="G2" s="128"/>
      <c r="H2" s="128"/>
      <c r="I2" s="128"/>
      <c r="J2" s="128"/>
      <c r="K2" s="128"/>
      <c r="L2" s="128"/>
    </row>
    <row r="3" spans="1:12" s="2" customFormat="1" ht="12" customHeight="1">
      <c r="A3" s="129" t="s">
        <v>160</v>
      </c>
      <c r="B3" s="130"/>
      <c r="C3" s="130"/>
      <c r="D3" s="130"/>
      <c r="E3" s="130"/>
      <c r="F3" s="130" t="s">
        <v>97</v>
      </c>
      <c r="G3" s="128"/>
      <c r="H3" s="128"/>
      <c r="I3" s="128"/>
      <c r="J3" s="128"/>
      <c r="K3" s="128"/>
      <c r="L3" s="128"/>
    </row>
    <row r="4" spans="1:12" s="2" customFormat="1" ht="12" customHeight="1">
      <c r="A4" s="288"/>
      <c r="B4" s="288"/>
      <c r="C4" s="129"/>
      <c r="D4" s="130"/>
      <c r="E4" s="130"/>
      <c r="F4" s="130" t="s">
        <v>112</v>
      </c>
      <c r="G4" s="128"/>
      <c r="H4" s="128"/>
      <c r="I4" s="128"/>
      <c r="J4" s="128"/>
      <c r="K4" s="128"/>
      <c r="L4" s="128"/>
    </row>
    <row r="5" spans="1:12" s="2" customFormat="1" ht="12" customHeight="1">
      <c r="A5" s="130" t="s">
        <v>99</v>
      </c>
      <c r="B5" s="130"/>
      <c r="C5" s="130"/>
      <c r="D5" s="130"/>
      <c r="E5" s="130"/>
      <c r="F5" s="130" t="s">
        <v>269</v>
      </c>
      <c r="G5" s="128"/>
      <c r="H5" s="128"/>
      <c r="I5" s="128"/>
      <c r="J5" s="128"/>
      <c r="K5" s="128"/>
      <c r="L5" s="128"/>
    </row>
    <row r="6" spans="1:12" s="2" customFormat="1" ht="6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s="2" customFormat="1" ht="24" customHeight="1">
      <c r="A7" s="142" t="s">
        <v>113</v>
      </c>
      <c r="B7" s="142" t="s">
        <v>114</v>
      </c>
      <c r="C7" s="142" t="s">
        <v>115</v>
      </c>
      <c r="D7" s="142" t="s">
        <v>101</v>
      </c>
      <c r="E7" s="142" t="s">
        <v>116</v>
      </c>
      <c r="F7" s="142" t="s">
        <v>117</v>
      </c>
      <c r="G7" s="142" t="s">
        <v>118</v>
      </c>
      <c r="H7" s="142" t="s">
        <v>119</v>
      </c>
      <c r="I7" s="142" t="s">
        <v>120</v>
      </c>
      <c r="J7" s="142" t="s">
        <v>103</v>
      </c>
      <c r="K7" s="142" t="s">
        <v>121</v>
      </c>
      <c r="L7" s="142" t="s">
        <v>104</v>
      </c>
    </row>
    <row r="8" spans="1:12" s="2" customFormat="1" ht="12" customHeight="1">
      <c r="A8" s="142" t="s">
        <v>32</v>
      </c>
      <c r="B8" s="142" t="s">
        <v>39</v>
      </c>
      <c r="C8" s="142" t="s">
        <v>45</v>
      </c>
      <c r="D8" s="142" t="s">
        <v>51</v>
      </c>
      <c r="E8" s="142" t="s">
        <v>55</v>
      </c>
      <c r="F8" s="142" t="s">
        <v>59</v>
      </c>
      <c r="G8" s="142" t="s">
        <v>62</v>
      </c>
      <c r="H8" s="142" t="s">
        <v>35</v>
      </c>
      <c r="I8" s="142" t="s">
        <v>41</v>
      </c>
      <c r="J8" s="142" t="s">
        <v>47</v>
      </c>
      <c r="K8" s="142" t="s">
        <v>52</v>
      </c>
      <c r="L8" s="142" t="s">
        <v>64</v>
      </c>
    </row>
    <row r="9" spans="1:12" s="2" customFormat="1" ht="6" customHeight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</row>
    <row r="10" spans="1:12" s="2" customFormat="1" ht="12" customHeight="1">
      <c r="A10" s="143"/>
      <c r="B10" s="144"/>
      <c r="C10" s="144" t="s">
        <v>32</v>
      </c>
      <c r="D10" s="144" t="s">
        <v>33</v>
      </c>
      <c r="E10" s="144"/>
      <c r="F10" s="145"/>
      <c r="G10" s="145"/>
      <c r="H10" s="145">
        <f>H11+H15+H18+H20</f>
        <v>0</v>
      </c>
      <c r="I10" s="145">
        <f>I11+I15+I18+I20</f>
        <v>0</v>
      </c>
      <c r="J10" s="145">
        <f>J11+J15+J18+J20</f>
        <v>0</v>
      </c>
      <c r="K10" s="146"/>
      <c r="L10" s="145">
        <f>L11+L15+L18+L20</f>
        <v>34.509955222879995</v>
      </c>
    </row>
    <row r="11" spans="1:12" s="2" customFormat="1" ht="21" customHeight="1">
      <c r="A11" s="147"/>
      <c r="B11" s="148"/>
      <c r="C11" s="148" t="s">
        <v>32</v>
      </c>
      <c r="D11" s="148" t="s">
        <v>161</v>
      </c>
      <c r="E11" s="148"/>
      <c r="F11" s="149"/>
      <c r="G11" s="149"/>
      <c r="H11" s="149">
        <f>H12+H13+H14</f>
        <v>0</v>
      </c>
      <c r="I11" s="149">
        <f>I12+I13+I14</f>
        <v>0</v>
      </c>
      <c r="J11" s="149">
        <f>J12+J13+J14</f>
        <v>0</v>
      </c>
      <c r="K11" s="150"/>
      <c r="L11" s="149">
        <f>L12+L13+L14</f>
        <v>0</v>
      </c>
    </row>
    <row r="12" spans="1:12" s="2" customFormat="1" ht="24" customHeight="1">
      <c r="A12" s="156">
        <v>1</v>
      </c>
      <c r="B12" s="157" t="s">
        <v>170</v>
      </c>
      <c r="C12" s="157" t="s">
        <v>171</v>
      </c>
      <c r="D12" s="157" t="s">
        <v>172</v>
      </c>
      <c r="E12" s="157" t="s">
        <v>146</v>
      </c>
      <c r="F12" s="158">
        <v>80</v>
      </c>
      <c r="G12" s="158">
        <v>0</v>
      </c>
      <c r="H12" s="158">
        <v>0</v>
      </c>
      <c r="I12" s="181">
        <f>F12*G12</f>
        <v>0</v>
      </c>
      <c r="J12" s="181">
        <f>H12+I12</f>
        <v>0</v>
      </c>
      <c r="K12" s="159">
        <v>0</v>
      </c>
      <c r="L12" s="160">
        <v>0</v>
      </c>
    </row>
    <row r="13" spans="1:12" s="2" customFormat="1" ht="12" customHeight="1">
      <c r="A13" s="161">
        <v>2</v>
      </c>
      <c r="B13" s="162" t="s">
        <v>170</v>
      </c>
      <c r="C13" s="162" t="s">
        <v>173</v>
      </c>
      <c r="D13" s="162" t="s">
        <v>174</v>
      </c>
      <c r="E13" s="162" t="s">
        <v>129</v>
      </c>
      <c r="F13" s="163">
        <v>7.38</v>
      </c>
      <c r="G13" s="163">
        <v>0</v>
      </c>
      <c r="H13" s="163">
        <v>0</v>
      </c>
      <c r="I13" s="182">
        <f>F13*G13</f>
        <v>0</v>
      </c>
      <c r="J13" s="182">
        <f>H13+I13</f>
        <v>0</v>
      </c>
      <c r="K13" s="164">
        <v>0</v>
      </c>
      <c r="L13" s="165">
        <v>0</v>
      </c>
    </row>
    <row r="14" spans="1:12" s="2" customFormat="1" ht="12" customHeight="1">
      <c r="A14" s="166">
        <v>3</v>
      </c>
      <c r="B14" s="167" t="s">
        <v>170</v>
      </c>
      <c r="C14" s="167" t="s">
        <v>130</v>
      </c>
      <c r="D14" s="167" t="s">
        <v>131</v>
      </c>
      <c r="E14" s="167" t="s">
        <v>129</v>
      </c>
      <c r="F14" s="168">
        <v>7.38</v>
      </c>
      <c r="G14" s="168">
        <v>0</v>
      </c>
      <c r="H14" s="168">
        <v>0</v>
      </c>
      <c r="I14" s="183">
        <f>F14*G14</f>
        <v>0</v>
      </c>
      <c r="J14" s="183">
        <f>H14+I14</f>
        <v>0</v>
      </c>
      <c r="K14" s="169">
        <v>0</v>
      </c>
      <c r="L14" s="170">
        <v>0</v>
      </c>
    </row>
    <row r="15" spans="1:12" s="2" customFormat="1" ht="21" customHeight="1">
      <c r="A15" s="147"/>
      <c r="B15" s="148"/>
      <c r="C15" s="148" t="s">
        <v>39</v>
      </c>
      <c r="D15" s="148" t="s">
        <v>162</v>
      </c>
      <c r="E15" s="148"/>
      <c r="F15" s="149"/>
      <c r="G15" s="149"/>
      <c r="H15" s="149">
        <f>H16+H17</f>
        <v>0</v>
      </c>
      <c r="I15" s="149">
        <f>I16+I17</f>
        <v>0</v>
      </c>
      <c r="J15" s="149">
        <f>J16+J17</f>
        <v>0</v>
      </c>
      <c r="K15" s="150"/>
      <c r="L15" s="149">
        <f>L16+L17</f>
        <v>34.112977958239995</v>
      </c>
    </row>
    <row r="16" spans="1:12" s="2" customFormat="1" ht="12" customHeight="1">
      <c r="A16" s="156">
        <v>4</v>
      </c>
      <c r="B16" s="157" t="s">
        <v>175</v>
      </c>
      <c r="C16" s="157" t="s">
        <v>132</v>
      </c>
      <c r="D16" s="157" t="s">
        <v>133</v>
      </c>
      <c r="E16" s="157" t="s">
        <v>129</v>
      </c>
      <c r="F16" s="158">
        <v>9.37</v>
      </c>
      <c r="G16" s="158">
        <v>0</v>
      </c>
      <c r="H16" s="158">
        <v>0</v>
      </c>
      <c r="I16" s="181">
        <f>F16*G16</f>
        <v>0</v>
      </c>
      <c r="J16" s="181">
        <f>H16+I16</f>
        <v>0</v>
      </c>
      <c r="K16" s="184">
        <v>1.93971</v>
      </c>
      <c r="L16" s="185">
        <f>K16*F16</f>
        <v>18.175082699999997</v>
      </c>
    </row>
    <row r="17" spans="1:12" s="2" customFormat="1" ht="12" customHeight="1">
      <c r="A17" s="166">
        <v>5</v>
      </c>
      <c r="B17" s="167" t="s">
        <v>122</v>
      </c>
      <c r="C17" s="167" t="s">
        <v>176</v>
      </c>
      <c r="D17" s="167" t="s">
        <v>177</v>
      </c>
      <c r="E17" s="167" t="s">
        <v>129</v>
      </c>
      <c r="F17" s="168">
        <v>6.56</v>
      </c>
      <c r="G17" s="168">
        <v>0</v>
      </c>
      <c r="H17" s="168">
        <v>0</v>
      </c>
      <c r="I17" s="183">
        <f>F17*G17</f>
        <v>0</v>
      </c>
      <c r="J17" s="183">
        <f>H17+I17</f>
        <v>0</v>
      </c>
      <c r="K17" s="186">
        <v>2.429557204</v>
      </c>
      <c r="L17" s="187">
        <f>K17*F17</f>
        <v>15.93789525824</v>
      </c>
    </row>
    <row r="18" spans="1:12" s="2" customFormat="1" ht="21" customHeight="1">
      <c r="A18" s="147"/>
      <c r="B18" s="148"/>
      <c r="C18" s="148" t="s">
        <v>59</v>
      </c>
      <c r="D18" s="148" t="s">
        <v>163</v>
      </c>
      <c r="E18" s="148"/>
      <c r="F18" s="149"/>
      <c r="G18" s="149"/>
      <c r="H18" s="149">
        <f>H19</f>
        <v>0</v>
      </c>
      <c r="I18" s="149">
        <f>I19</f>
        <v>0</v>
      </c>
      <c r="J18" s="149">
        <f>J19</f>
        <v>0</v>
      </c>
      <c r="K18" s="150"/>
      <c r="L18" s="149">
        <f>L19</f>
        <v>0.39697726464</v>
      </c>
    </row>
    <row r="19" spans="1:12" s="2" customFormat="1" ht="24" customHeight="1">
      <c r="A19" s="151">
        <v>6</v>
      </c>
      <c r="B19" s="152" t="s">
        <v>122</v>
      </c>
      <c r="C19" s="152" t="s">
        <v>178</v>
      </c>
      <c r="D19" s="152" t="s">
        <v>179</v>
      </c>
      <c r="E19" s="152" t="s">
        <v>125</v>
      </c>
      <c r="F19" s="153">
        <v>0.33</v>
      </c>
      <c r="G19" s="153">
        <v>0</v>
      </c>
      <c r="H19" s="153">
        <v>0</v>
      </c>
      <c r="I19" s="153">
        <f>F19*G19</f>
        <v>0</v>
      </c>
      <c r="J19" s="153">
        <f>H19+I19</f>
        <v>0</v>
      </c>
      <c r="K19" s="154">
        <v>1.202961408</v>
      </c>
      <c r="L19" s="155">
        <f>K19*F19</f>
        <v>0.39697726464</v>
      </c>
    </row>
    <row r="20" spans="1:12" s="2" customFormat="1" ht="21" customHeight="1">
      <c r="A20" s="147"/>
      <c r="B20" s="148"/>
      <c r="C20" s="148" t="s">
        <v>106</v>
      </c>
      <c r="D20" s="148" t="s">
        <v>107</v>
      </c>
      <c r="E20" s="148"/>
      <c r="F20" s="149"/>
      <c r="G20" s="149"/>
      <c r="H20" s="149">
        <f>H21</f>
        <v>0</v>
      </c>
      <c r="I20" s="149">
        <f>I21</f>
        <v>0</v>
      </c>
      <c r="J20" s="149">
        <f>J21</f>
        <v>0</v>
      </c>
      <c r="K20" s="150"/>
      <c r="L20" s="149">
        <f>L21</f>
        <v>0</v>
      </c>
    </row>
    <row r="21" spans="1:12" s="2" customFormat="1" ht="24" customHeight="1">
      <c r="A21" s="151">
        <v>7</v>
      </c>
      <c r="B21" s="152" t="s">
        <v>122</v>
      </c>
      <c r="C21" s="152" t="s">
        <v>123</v>
      </c>
      <c r="D21" s="152" t="s">
        <v>124</v>
      </c>
      <c r="E21" s="152" t="s">
        <v>125</v>
      </c>
      <c r="F21" s="153">
        <f>L10</f>
        <v>34.509955222879995</v>
      </c>
      <c r="G21" s="153">
        <v>0</v>
      </c>
      <c r="H21" s="153">
        <v>0</v>
      </c>
      <c r="I21" s="153">
        <f>F21*G21</f>
        <v>0</v>
      </c>
      <c r="J21" s="153">
        <f>H21+I21</f>
        <v>0</v>
      </c>
      <c r="K21" s="154">
        <v>0</v>
      </c>
      <c r="L21" s="155">
        <v>0</v>
      </c>
    </row>
    <row r="22" spans="1:12" s="2" customFormat="1" ht="12" customHeight="1">
      <c r="A22" s="143"/>
      <c r="B22" s="144"/>
      <c r="C22" s="144" t="s">
        <v>108</v>
      </c>
      <c r="D22" s="144" t="s">
        <v>46</v>
      </c>
      <c r="E22" s="144"/>
      <c r="F22" s="145"/>
      <c r="G22" s="145"/>
      <c r="H22" s="145">
        <f>H23+H33+H38+H43</f>
        <v>0</v>
      </c>
      <c r="I22" s="145">
        <f>I23+I33+I38+I43</f>
        <v>0</v>
      </c>
      <c r="J22" s="145">
        <f>J23+J33+J38+J43</f>
        <v>0</v>
      </c>
      <c r="K22" s="146"/>
      <c r="L22" s="145">
        <f>L23+L33+L38+L43</f>
        <v>10.844793705300003</v>
      </c>
    </row>
    <row r="23" spans="1:12" s="2" customFormat="1" ht="21" customHeight="1">
      <c r="A23" s="147"/>
      <c r="B23" s="148"/>
      <c r="C23" s="148" t="s">
        <v>108</v>
      </c>
      <c r="D23" s="148" t="s">
        <v>109</v>
      </c>
      <c r="E23" s="148"/>
      <c r="F23" s="149"/>
      <c r="G23" s="149"/>
      <c r="H23" s="149">
        <f>H24+H25+H26+H27+H28+H29+H30+H31+H32</f>
        <v>0</v>
      </c>
      <c r="I23" s="149">
        <f>I24+I25+I26+I27+I28+I29+I30+I31+I32</f>
        <v>0</v>
      </c>
      <c r="J23" s="149">
        <f>J24+J25+J26+J27+J28+J29+J30+J31+J32</f>
        <v>0</v>
      </c>
      <c r="K23" s="150"/>
      <c r="L23" s="149">
        <f>L24+L25+L26+L27+L28+L29+L30+L31+L32</f>
        <v>5.928902227500001</v>
      </c>
    </row>
    <row r="24" spans="1:12" s="2" customFormat="1" ht="12" customHeight="1">
      <c r="A24" s="156">
        <v>8</v>
      </c>
      <c r="B24" s="157" t="s">
        <v>108</v>
      </c>
      <c r="C24" s="157" t="s">
        <v>180</v>
      </c>
      <c r="D24" s="157" t="s">
        <v>181</v>
      </c>
      <c r="E24" s="157" t="s">
        <v>154</v>
      </c>
      <c r="F24" s="158">
        <v>8</v>
      </c>
      <c r="G24" s="158">
        <v>0</v>
      </c>
      <c r="H24" s="158">
        <v>0</v>
      </c>
      <c r="I24" s="181">
        <f>F24*G24</f>
        <v>0</v>
      </c>
      <c r="J24" s="181">
        <f aca="true" t="shared" si="0" ref="J24:J32">H24+I24</f>
        <v>0</v>
      </c>
      <c r="K24" s="184">
        <v>0</v>
      </c>
      <c r="L24" s="185">
        <v>0</v>
      </c>
    </row>
    <row r="25" spans="1:12" s="2" customFormat="1" ht="24" customHeight="1">
      <c r="A25" s="166">
        <v>9</v>
      </c>
      <c r="B25" s="167" t="s">
        <v>108</v>
      </c>
      <c r="C25" s="167" t="s">
        <v>182</v>
      </c>
      <c r="D25" s="167" t="s">
        <v>183</v>
      </c>
      <c r="E25" s="167" t="s">
        <v>138</v>
      </c>
      <c r="F25" s="168">
        <v>323.66</v>
      </c>
      <c r="G25" s="168">
        <v>0</v>
      </c>
      <c r="H25" s="168">
        <v>0</v>
      </c>
      <c r="I25" s="183">
        <f>F25*G25</f>
        <v>0</v>
      </c>
      <c r="J25" s="183">
        <f t="shared" si="0"/>
        <v>0</v>
      </c>
      <c r="K25" s="186">
        <v>0.00099</v>
      </c>
      <c r="L25" s="187">
        <f>K25*F25</f>
        <v>0.3204234</v>
      </c>
    </row>
    <row r="26" spans="1:12" s="2" customFormat="1" ht="12" customHeight="1">
      <c r="A26" s="171">
        <v>10</v>
      </c>
      <c r="B26" s="172"/>
      <c r="C26" s="172" t="s">
        <v>140</v>
      </c>
      <c r="D26" s="172" t="s">
        <v>141</v>
      </c>
      <c r="E26" s="172" t="s">
        <v>129</v>
      </c>
      <c r="F26" s="173">
        <v>7.934</v>
      </c>
      <c r="G26" s="173">
        <v>0</v>
      </c>
      <c r="H26" s="173">
        <f>F26*G26</f>
        <v>0</v>
      </c>
      <c r="I26" s="173">
        <v>0</v>
      </c>
      <c r="J26" s="173">
        <f t="shared" si="0"/>
        <v>0</v>
      </c>
      <c r="K26" s="174">
        <v>0.55</v>
      </c>
      <c r="L26" s="175">
        <f>K26*F26</f>
        <v>4.363700000000001</v>
      </c>
    </row>
    <row r="27" spans="1:12" s="2" customFormat="1" ht="24" customHeight="1">
      <c r="A27" s="151">
        <v>11</v>
      </c>
      <c r="B27" s="152" t="s">
        <v>108</v>
      </c>
      <c r="C27" s="152" t="s">
        <v>184</v>
      </c>
      <c r="D27" s="152" t="s">
        <v>185</v>
      </c>
      <c r="E27" s="152" t="s">
        <v>146</v>
      </c>
      <c r="F27" s="153">
        <v>56.8</v>
      </c>
      <c r="G27" s="153">
        <v>0</v>
      </c>
      <c r="H27" s="153">
        <v>0</v>
      </c>
      <c r="I27" s="158">
        <f>F27*G27</f>
        <v>0</v>
      </c>
      <c r="J27" s="158">
        <f t="shared" si="0"/>
        <v>0</v>
      </c>
      <c r="K27" s="154">
        <v>0</v>
      </c>
      <c r="L27" s="155">
        <v>0</v>
      </c>
    </row>
    <row r="28" spans="1:12" s="2" customFormat="1" ht="12" customHeight="1">
      <c r="A28" s="171">
        <v>12</v>
      </c>
      <c r="B28" s="172"/>
      <c r="C28" s="172" t="s">
        <v>186</v>
      </c>
      <c r="D28" s="172" t="s">
        <v>187</v>
      </c>
      <c r="E28" s="172" t="s">
        <v>146</v>
      </c>
      <c r="F28" s="173">
        <v>56.8</v>
      </c>
      <c r="G28" s="173">
        <v>0</v>
      </c>
      <c r="H28" s="173">
        <f>F28*G28</f>
        <v>0</v>
      </c>
      <c r="I28" s="173">
        <v>0</v>
      </c>
      <c r="J28" s="173">
        <f t="shared" si="0"/>
        <v>0</v>
      </c>
      <c r="K28" s="174">
        <v>0.0128</v>
      </c>
      <c r="L28" s="175">
        <f>K28*F28</f>
        <v>0.72704</v>
      </c>
    </row>
    <row r="29" spans="1:12" s="2" customFormat="1" ht="24" customHeight="1">
      <c r="A29" s="151">
        <v>13</v>
      </c>
      <c r="B29" s="152" t="s">
        <v>108</v>
      </c>
      <c r="C29" s="152" t="s">
        <v>188</v>
      </c>
      <c r="D29" s="152" t="s">
        <v>189</v>
      </c>
      <c r="E29" s="152" t="s">
        <v>146</v>
      </c>
      <c r="F29" s="153">
        <v>101.2</v>
      </c>
      <c r="G29" s="153">
        <v>0</v>
      </c>
      <c r="H29" s="153">
        <v>0</v>
      </c>
      <c r="I29" s="158">
        <f>F29*G29</f>
        <v>0</v>
      </c>
      <c r="J29" s="158">
        <f t="shared" si="0"/>
        <v>0</v>
      </c>
      <c r="K29" s="154">
        <v>0</v>
      </c>
      <c r="L29" s="155">
        <v>0</v>
      </c>
    </row>
    <row r="30" spans="1:12" s="2" customFormat="1" ht="12" customHeight="1">
      <c r="A30" s="171">
        <v>14</v>
      </c>
      <c r="B30" s="172"/>
      <c r="C30" s="172" t="s">
        <v>190</v>
      </c>
      <c r="D30" s="172" t="s">
        <v>191</v>
      </c>
      <c r="E30" s="172" t="s">
        <v>129</v>
      </c>
      <c r="F30" s="173">
        <v>0.62</v>
      </c>
      <c r="G30" s="173">
        <v>0</v>
      </c>
      <c r="H30" s="173">
        <f>F30*G30</f>
        <v>0</v>
      </c>
      <c r="I30" s="173">
        <v>0</v>
      </c>
      <c r="J30" s="173">
        <f t="shared" si="0"/>
        <v>0</v>
      </c>
      <c r="K30" s="174">
        <v>0.55</v>
      </c>
      <c r="L30" s="175">
        <f>K30*F30</f>
        <v>0.341</v>
      </c>
    </row>
    <row r="31" spans="1:12" s="2" customFormat="1" ht="24" customHeight="1">
      <c r="A31" s="156">
        <v>15</v>
      </c>
      <c r="B31" s="157" t="s">
        <v>108</v>
      </c>
      <c r="C31" s="157" t="s">
        <v>142</v>
      </c>
      <c r="D31" s="157" t="s">
        <v>143</v>
      </c>
      <c r="E31" s="157" t="s">
        <v>129</v>
      </c>
      <c r="F31" s="158">
        <v>7.5</v>
      </c>
      <c r="G31" s="158">
        <v>0</v>
      </c>
      <c r="H31" s="158">
        <v>0</v>
      </c>
      <c r="I31" s="181">
        <f>F31*G31</f>
        <v>0</v>
      </c>
      <c r="J31" s="181">
        <f t="shared" si="0"/>
        <v>0</v>
      </c>
      <c r="K31" s="184">
        <v>0.023565177</v>
      </c>
      <c r="L31" s="185">
        <f>K31*F31</f>
        <v>0.1767388275</v>
      </c>
    </row>
    <row r="32" spans="1:12" s="2" customFormat="1" ht="12" customHeight="1">
      <c r="A32" s="166">
        <v>16</v>
      </c>
      <c r="B32" s="167" t="s">
        <v>108</v>
      </c>
      <c r="C32" s="167" t="s">
        <v>155</v>
      </c>
      <c r="D32" s="167" t="s">
        <v>156</v>
      </c>
      <c r="E32" s="167" t="s">
        <v>125</v>
      </c>
      <c r="F32" s="168">
        <f>L23</f>
        <v>5.928902227500001</v>
      </c>
      <c r="G32" s="168">
        <v>0</v>
      </c>
      <c r="H32" s="168">
        <v>0</v>
      </c>
      <c r="I32" s="183">
        <f>F32*G32</f>
        <v>0</v>
      </c>
      <c r="J32" s="183">
        <f t="shared" si="0"/>
        <v>0</v>
      </c>
      <c r="K32" s="186">
        <v>0</v>
      </c>
      <c r="L32" s="187">
        <v>0</v>
      </c>
    </row>
    <row r="33" spans="1:12" s="2" customFormat="1" ht="21" customHeight="1">
      <c r="A33" s="147"/>
      <c r="B33" s="148"/>
      <c r="C33" s="148" t="s">
        <v>164</v>
      </c>
      <c r="D33" s="148" t="s">
        <v>165</v>
      </c>
      <c r="E33" s="148"/>
      <c r="F33" s="149"/>
      <c r="G33" s="149"/>
      <c r="H33" s="149">
        <f>H34+H35+H36+H37</f>
        <v>0</v>
      </c>
      <c r="I33" s="149">
        <f>I34+I35+I36+I37</f>
        <v>0</v>
      </c>
      <c r="J33" s="149">
        <f>J34+J35+J36+J37</f>
        <v>0</v>
      </c>
      <c r="K33" s="150"/>
      <c r="L33" s="149">
        <f>L34+L35+L36+L37</f>
        <v>0.08840523780000001</v>
      </c>
    </row>
    <row r="34" spans="1:12" s="2" customFormat="1" ht="24" customHeight="1">
      <c r="A34" s="156">
        <v>17</v>
      </c>
      <c r="B34" s="157" t="s">
        <v>164</v>
      </c>
      <c r="C34" s="157" t="s">
        <v>192</v>
      </c>
      <c r="D34" s="157" t="s">
        <v>193</v>
      </c>
      <c r="E34" s="157" t="s">
        <v>138</v>
      </c>
      <c r="F34" s="158">
        <v>14.4</v>
      </c>
      <c r="G34" s="158">
        <v>0</v>
      </c>
      <c r="H34" s="158">
        <v>0</v>
      </c>
      <c r="I34" s="181">
        <f>F34*G34</f>
        <v>0</v>
      </c>
      <c r="J34" s="181">
        <f>H34+I34</f>
        <v>0</v>
      </c>
      <c r="K34" s="184">
        <v>0.0017958</v>
      </c>
      <c r="L34" s="160">
        <f>F34*K34</f>
        <v>0.02585952</v>
      </c>
    </row>
    <row r="35" spans="1:12" s="2" customFormat="1" ht="12" customHeight="1">
      <c r="A35" s="161">
        <v>18</v>
      </c>
      <c r="B35" s="162" t="s">
        <v>164</v>
      </c>
      <c r="C35" s="162" t="s">
        <v>194</v>
      </c>
      <c r="D35" s="162" t="s">
        <v>195</v>
      </c>
      <c r="E35" s="162" t="s">
        <v>138</v>
      </c>
      <c r="F35" s="163">
        <v>14.4</v>
      </c>
      <c r="G35" s="163">
        <v>0</v>
      </c>
      <c r="H35" s="163">
        <v>0</v>
      </c>
      <c r="I35" s="182">
        <f>F35*G35</f>
        <v>0</v>
      </c>
      <c r="J35" s="182">
        <f>H35+I35</f>
        <v>0</v>
      </c>
      <c r="K35" s="188">
        <v>0.00269871</v>
      </c>
      <c r="L35" s="165">
        <f>K35*F35</f>
        <v>0.038861424</v>
      </c>
    </row>
    <row r="36" spans="1:12" s="2" customFormat="1" ht="24" customHeight="1">
      <c r="A36" s="161">
        <v>19</v>
      </c>
      <c r="B36" s="162" t="s">
        <v>164</v>
      </c>
      <c r="C36" s="162" t="s">
        <v>196</v>
      </c>
      <c r="D36" s="162" t="s">
        <v>197</v>
      </c>
      <c r="E36" s="162" t="s">
        <v>138</v>
      </c>
      <c r="F36" s="163">
        <v>9</v>
      </c>
      <c r="G36" s="163">
        <v>0</v>
      </c>
      <c r="H36" s="163">
        <v>0</v>
      </c>
      <c r="I36" s="182">
        <f>F36*G36</f>
        <v>0</v>
      </c>
      <c r="J36" s="182">
        <f>H36+I36</f>
        <v>0</v>
      </c>
      <c r="K36" s="188">
        <v>0.0026315882</v>
      </c>
      <c r="L36" s="165">
        <f>K36*F36</f>
        <v>0.0236842938</v>
      </c>
    </row>
    <row r="37" spans="1:12" s="2" customFormat="1" ht="24" customHeight="1">
      <c r="A37" s="166">
        <v>20</v>
      </c>
      <c r="B37" s="167" t="s">
        <v>164</v>
      </c>
      <c r="C37" s="167" t="s">
        <v>198</v>
      </c>
      <c r="D37" s="167" t="s">
        <v>199</v>
      </c>
      <c r="E37" s="167" t="s">
        <v>125</v>
      </c>
      <c r="F37" s="168">
        <f>L33</f>
        <v>0.08840523780000001</v>
      </c>
      <c r="G37" s="168">
        <v>0</v>
      </c>
      <c r="H37" s="168">
        <v>0</v>
      </c>
      <c r="I37" s="183">
        <f>F37*G37</f>
        <v>0</v>
      </c>
      <c r="J37" s="183">
        <f>H37+I37</f>
        <v>0</v>
      </c>
      <c r="K37" s="186">
        <v>0</v>
      </c>
      <c r="L37" s="170">
        <v>0</v>
      </c>
    </row>
    <row r="38" spans="1:12" s="2" customFormat="1" ht="21" customHeight="1">
      <c r="A38" s="147"/>
      <c r="B38" s="148"/>
      <c r="C38" s="148" t="s">
        <v>166</v>
      </c>
      <c r="D38" s="148" t="s">
        <v>167</v>
      </c>
      <c r="E38" s="148"/>
      <c r="F38" s="149"/>
      <c r="G38" s="149"/>
      <c r="H38" s="149">
        <f>H39+H40+H41+H42</f>
        <v>0</v>
      </c>
      <c r="I38" s="149">
        <f>I39+I40+I41+I42</f>
        <v>0</v>
      </c>
      <c r="J38" s="149">
        <f>J39+J40+J41+J42</f>
        <v>0</v>
      </c>
      <c r="K38" s="150"/>
      <c r="L38" s="149">
        <f>L39+L40+L41+L42</f>
        <v>4.77146224</v>
      </c>
    </row>
    <row r="39" spans="1:12" s="2" customFormat="1" ht="12" customHeight="1">
      <c r="A39" s="156">
        <v>21</v>
      </c>
      <c r="B39" s="157" t="s">
        <v>166</v>
      </c>
      <c r="C39" s="157" t="s">
        <v>200</v>
      </c>
      <c r="D39" s="157" t="s">
        <v>201</v>
      </c>
      <c r="E39" s="157" t="s">
        <v>146</v>
      </c>
      <c r="F39" s="158">
        <v>101.2</v>
      </c>
      <c r="G39" s="158">
        <v>0</v>
      </c>
      <c r="H39" s="158">
        <v>0</v>
      </c>
      <c r="I39" s="181">
        <f>F39*G39</f>
        <v>0</v>
      </c>
      <c r="J39" s="181">
        <f>H39+I39</f>
        <v>0</v>
      </c>
      <c r="K39" s="159">
        <v>0.04593</v>
      </c>
      <c r="L39" s="160">
        <f>K39*F39</f>
        <v>4.648116</v>
      </c>
    </row>
    <row r="40" spans="1:12" s="2" customFormat="1" ht="12" customHeight="1">
      <c r="A40" s="161">
        <v>22</v>
      </c>
      <c r="B40" s="162" t="s">
        <v>166</v>
      </c>
      <c r="C40" s="162" t="s">
        <v>202</v>
      </c>
      <c r="D40" s="162" t="s">
        <v>203</v>
      </c>
      <c r="E40" s="162" t="s">
        <v>146</v>
      </c>
      <c r="F40" s="163">
        <v>101.2</v>
      </c>
      <c r="G40" s="163">
        <v>0</v>
      </c>
      <c r="H40" s="163">
        <v>0</v>
      </c>
      <c r="I40" s="182">
        <f>F40*G40</f>
        <v>0</v>
      </c>
      <c r="J40" s="182">
        <f>H40+I40</f>
        <v>0</v>
      </c>
      <c r="K40" s="164">
        <v>0.0001827</v>
      </c>
      <c r="L40" s="165">
        <f>K40*F40</f>
        <v>0.01848924</v>
      </c>
    </row>
    <row r="41" spans="1:12" s="2" customFormat="1" ht="24" customHeight="1">
      <c r="A41" s="161">
        <v>23</v>
      </c>
      <c r="B41" s="162" t="s">
        <v>166</v>
      </c>
      <c r="C41" s="162" t="s">
        <v>204</v>
      </c>
      <c r="D41" s="162" t="s">
        <v>205</v>
      </c>
      <c r="E41" s="162" t="s">
        <v>138</v>
      </c>
      <c r="F41" s="163">
        <v>9.2</v>
      </c>
      <c r="G41" s="163">
        <v>0</v>
      </c>
      <c r="H41" s="163">
        <v>0</v>
      </c>
      <c r="I41" s="182">
        <f>F41*G41</f>
        <v>0</v>
      </c>
      <c r="J41" s="182">
        <f>H41+I41</f>
        <v>0</v>
      </c>
      <c r="K41" s="164">
        <v>0.0113975</v>
      </c>
      <c r="L41" s="165">
        <f>K41*F41</f>
        <v>0.10485699999999999</v>
      </c>
    </row>
    <row r="42" spans="1:12" s="2" customFormat="1" ht="12" customHeight="1">
      <c r="A42" s="166">
        <v>24</v>
      </c>
      <c r="B42" s="167" t="s">
        <v>166</v>
      </c>
      <c r="C42" s="167" t="s">
        <v>157</v>
      </c>
      <c r="D42" s="167" t="s">
        <v>158</v>
      </c>
      <c r="E42" s="167" t="s">
        <v>125</v>
      </c>
      <c r="F42" s="168">
        <f>L38</f>
        <v>4.77146224</v>
      </c>
      <c r="G42" s="168">
        <v>0</v>
      </c>
      <c r="H42" s="168">
        <v>0</v>
      </c>
      <c r="I42" s="183">
        <f>F42*G42</f>
        <v>0</v>
      </c>
      <c r="J42" s="183">
        <f>H42+I42</f>
        <v>0</v>
      </c>
      <c r="K42" s="169">
        <v>0</v>
      </c>
      <c r="L42" s="170">
        <v>0</v>
      </c>
    </row>
    <row r="43" spans="1:12" s="2" customFormat="1" ht="21" customHeight="1">
      <c r="A43" s="147"/>
      <c r="B43" s="148"/>
      <c r="C43" s="148" t="s">
        <v>168</v>
      </c>
      <c r="D43" s="148" t="s">
        <v>169</v>
      </c>
      <c r="E43" s="148"/>
      <c r="F43" s="149"/>
      <c r="G43" s="149"/>
      <c r="H43" s="149">
        <f>H44+H45</f>
        <v>0</v>
      </c>
      <c r="I43" s="149">
        <f>I44+I45</f>
        <v>0</v>
      </c>
      <c r="J43" s="149">
        <f>J44+J45</f>
        <v>0</v>
      </c>
      <c r="K43" s="150"/>
      <c r="L43" s="149">
        <f>L44+L45</f>
        <v>0.056024000000000004</v>
      </c>
    </row>
    <row r="44" spans="1:12" s="2" customFormat="1" ht="12" customHeight="1">
      <c r="A44" s="156">
        <v>25</v>
      </c>
      <c r="B44" s="157" t="s">
        <v>168</v>
      </c>
      <c r="C44" s="157" t="s">
        <v>147</v>
      </c>
      <c r="D44" s="157" t="s">
        <v>148</v>
      </c>
      <c r="E44" s="157" t="s">
        <v>146</v>
      </c>
      <c r="F44" s="158">
        <v>188</v>
      </c>
      <c r="G44" s="158">
        <v>0</v>
      </c>
      <c r="H44" s="158">
        <v>0</v>
      </c>
      <c r="I44" s="181">
        <f>F44*G44</f>
        <v>0</v>
      </c>
      <c r="J44" s="181">
        <f>H44+I44</f>
        <v>0</v>
      </c>
      <c r="K44" s="159">
        <v>0.000128</v>
      </c>
      <c r="L44" s="160">
        <f>K44*F44</f>
        <v>0.024064</v>
      </c>
    </row>
    <row r="45" spans="1:12" s="2" customFormat="1" ht="12" customHeight="1">
      <c r="A45" s="166">
        <v>26</v>
      </c>
      <c r="B45" s="167" t="s">
        <v>168</v>
      </c>
      <c r="C45" s="167" t="s">
        <v>149</v>
      </c>
      <c r="D45" s="167" t="s">
        <v>150</v>
      </c>
      <c r="E45" s="167" t="s">
        <v>146</v>
      </c>
      <c r="F45" s="168">
        <v>188</v>
      </c>
      <c r="G45" s="168">
        <v>0</v>
      </c>
      <c r="H45" s="168">
        <v>0</v>
      </c>
      <c r="I45" s="183">
        <f>F45*G45</f>
        <v>0</v>
      </c>
      <c r="J45" s="183">
        <f>H45+I45</f>
        <v>0</v>
      </c>
      <c r="K45" s="169">
        <v>0.00017</v>
      </c>
      <c r="L45" s="170">
        <f>K45*F45</f>
        <v>0.03196</v>
      </c>
    </row>
    <row r="46" spans="1:12" s="2" customFormat="1" ht="21" customHeight="1">
      <c r="A46" s="176"/>
      <c r="B46" s="177"/>
      <c r="C46" s="177"/>
      <c r="D46" s="177" t="s">
        <v>110</v>
      </c>
      <c r="E46" s="177"/>
      <c r="F46" s="178"/>
      <c r="G46" s="178"/>
      <c r="H46" s="178">
        <f>H22+H10</f>
        <v>0</v>
      </c>
      <c r="I46" s="178">
        <f>I22+I10</f>
        <v>0</v>
      </c>
      <c r="J46" s="178">
        <f>J22+J10</f>
        <v>0</v>
      </c>
      <c r="K46" s="179"/>
      <c r="L46" s="178">
        <f>L22+L10</f>
        <v>45.35474892818</v>
      </c>
    </row>
  </sheetData>
  <sheetProtection selectLockedCells="1" selectUnlockedCells="1"/>
  <mergeCells count="1">
    <mergeCell ref="A4:B4"/>
  </mergeCells>
  <printOptions gridLines="1" headings="1"/>
  <pageMargins left="0.25" right="0.25" top="0.75" bottom="0.75" header="0.3" footer="0.3"/>
  <pageSetup fitToHeight="0" fitToWidth="1"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defaultGridColor="0" zoomScalePageLayoutView="0" colorId="8" workbookViewId="0" topLeftCell="A22">
      <selection activeCell="R36" sqref="A1:R36"/>
    </sheetView>
  </sheetViews>
  <sheetFormatPr defaultColWidth="10.66015625" defaultRowHeight="12" customHeight="1"/>
  <cols>
    <col min="1" max="1" width="3" style="1" customWidth="1"/>
    <col min="2" max="2" width="2.5" style="1" customWidth="1"/>
    <col min="3" max="3" width="3.83203125" style="1" customWidth="1"/>
    <col min="4" max="4" width="11.66015625" style="1" customWidth="1"/>
    <col min="5" max="5" width="14.83203125" style="1" customWidth="1"/>
    <col min="6" max="6" width="0.4921875" style="1" customWidth="1"/>
    <col min="7" max="7" width="3.16015625" style="1" customWidth="1"/>
    <col min="8" max="8" width="3" style="1" customWidth="1"/>
    <col min="9" max="9" width="12.33203125" style="1" customWidth="1"/>
    <col min="10" max="10" width="16.16015625" style="1" customWidth="1"/>
    <col min="11" max="11" width="0.65625" style="1" customWidth="1"/>
    <col min="12" max="12" width="3" style="1" customWidth="1"/>
    <col min="13" max="13" width="3.66015625" style="1" customWidth="1"/>
    <col min="14" max="14" width="9" style="1" customWidth="1"/>
    <col min="15" max="15" width="4.33203125" style="1" customWidth="1"/>
    <col min="16" max="16" width="15.33203125" style="1" customWidth="1"/>
    <col min="17" max="17" width="7.5" style="1" customWidth="1"/>
    <col min="18" max="18" width="14.5" style="1" customWidth="1"/>
    <col min="19" max="19" width="0.4921875" style="1" customWidth="1"/>
    <col min="20" max="16384" width="10.6601562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</row>
    <row r="2" spans="1:19" s="2" customFormat="1" ht="21" customHeight="1">
      <c r="A2" s="7"/>
      <c r="B2" s="8"/>
      <c r="C2" s="8"/>
      <c r="D2" s="8"/>
      <c r="E2" s="8"/>
      <c r="F2" s="8"/>
      <c r="G2" s="9" t="s">
        <v>0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s="2" customFormat="1" ht="12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9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1</v>
      </c>
      <c r="C5" s="16"/>
      <c r="D5" s="16"/>
      <c r="E5" s="282" t="s">
        <v>2</v>
      </c>
      <c r="F5" s="282"/>
      <c r="G5" s="282"/>
      <c r="H5" s="282"/>
      <c r="I5" s="282"/>
      <c r="J5" s="282"/>
      <c r="K5" s="282"/>
      <c r="L5" s="282"/>
      <c r="M5" s="282"/>
      <c r="N5" s="16"/>
      <c r="O5" s="16"/>
      <c r="P5" s="16" t="s">
        <v>3</v>
      </c>
      <c r="Q5" s="19"/>
      <c r="R5" s="20"/>
      <c r="S5" s="21"/>
    </row>
    <row r="6" spans="1:19" s="2" customFormat="1" ht="24" customHeight="1">
      <c r="A6" s="18"/>
      <c r="B6" s="16" t="s">
        <v>4</v>
      </c>
      <c r="C6" s="16"/>
      <c r="D6" s="16"/>
      <c r="E6" s="283" t="s">
        <v>206</v>
      </c>
      <c r="F6" s="283"/>
      <c r="G6" s="283"/>
      <c r="H6" s="283"/>
      <c r="I6" s="283"/>
      <c r="J6" s="283"/>
      <c r="K6" s="283"/>
      <c r="L6" s="283"/>
      <c r="M6" s="283"/>
      <c r="N6" s="16"/>
      <c r="O6" s="16"/>
      <c r="P6" s="16" t="s">
        <v>5</v>
      </c>
      <c r="Q6" s="22"/>
      <c r="R6" s="23"/>
      <c r="S6" s="21"/>
    </row>
    <row r="7" spans="1:19" s="2" customFormat="1" ht="24" customHeight="1">
      <c r="A7" s="18"/>
      <c r="B7" s="16"/>
      <c r="C7" s="16"/>
      <c r="D7" s="16"/>
      <c r="E7" s="284"/>
      <c r="F7" s="284"/>
      <c r="G7" s="284"/>
      <c r="H7" s="284"/>
      <c r="I7" s="284"/>
      <c r="J7" s="284"/>
      <c r="K7" s="284"/>
      <c r="L7" s="284"/>
      <c r="M7" s="284"/>
      <c r="N7" s="16"/>
      <c r="O7" s="16"/>
      <c r="P7" s="16" t="s">
        <v>6</v>
      </c>
      <c r="Q7" s="24" t="s">
        <v>7</v>
      </c>
      <c r="R7" s="25"/>
      <c r="S7" s="21"/>
    </row>
    <row r="8" spans="1:19" s="2" customFormat="1" ht="24" customHeight="1">
      <c r="A8" s="18"/>
      <c r="B8" s="285"/>
      <c r="C8" s="285"/>
      <c r="D8" s="28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8</v>
      </c>
      <c r="Q8" s="16" t="s">
        <v>9</v>
      </c>
      <c r="R8" s="16"/>
      <c r="S8" s="21"/>
    </row>
    <row r="9" spans="1:19" s="2" customFormat="1" ht="24" customHeight="1">
      <c r="A9" s="18"/>
      <c r="B9" s="16" t="s">
        <v>10</v>
      </c>
      <c r="C9" s="16"/>
      <c r="D9" s="16"/>
      <c r="E9" s="286"/>
      <c r="F9" s="286"/>
      <c r="G9" s="286"/>
      <c r="H9" s="286"/>
      <c r="I9" s="286"/>
      <c r="J9" s="286"/>
      <c r="K9" s="286"/>
      <c r="L9" s="286"/>
      <c r="M9" s="286"/>
      <c r="N9" s="16"/>
      <c r="O9" s="16"/>
      <c r="P9" s="26"/>
      <c r="Q9" s="27"/>
      <c r="R9" s="28"/>
      <c r="S9" s="21"/>
    </row>
    <row r="10" spans="1:19" s="2" customFormat="1" ht="24" customHeight="1">
      <c r="A10" s="18"/>
      <c r="B10" s="16" t="s">
        <v>12</v>
      </c>
      <c r="C10" s="16"/>
      <c r="D10" s="16"/>
      <c r="E10" s="287"/>
      <c r="F10" s="287"/>
      <c r="G10" s="287"/>
      <c r="H10" s="287"/>
      <c r="I10" s="287"/>
      <c r="J10" s="287"/>
      <c r="K10" s="287"/>
      <c r="L10" s="287"/>
      <c r="M10" s="287"/>
      <c r="N10" s="16"/>
      <c r="O10" s="16"/>
      <c r="P10" s="26"/>
      <c r="Q10" s="27"/>
      <c r="R10" s="28"/>
      <c r="S10" s="21"/>
    </row>
    <row r="11" spans="1:19" s="2" customFormat="1" ht="24" customHeight="1">
      <c r="A11" s="18"/>
      <c r="B11" s="16" t="s">
        <v>13</v>
      </c>
      <c r="C11" s="16"/>
      <c r="D11" s="16"/>
      <c r="E11" s="279"/>
      <c r="F11" s="279"/>
      <c r="G11" s="279"/>
      <c r="H11" s="279"/>
      <c r="I11" s="279"/>
      <c r="J11" s="279"/>
      <c r="K11" s="279"/>
      <c r="L11" s="279"/>
      <c r="M11" s="279"/>
      <c r="N11" s="16"/>
      <c r="O11" s="16"/>
      <c r="P11" s="26"/>
      <c r="Q11" s="27"/>
      <c r="R11" s="28"/>
      <c r="S11" s="21"/>
    </row>
    <row r="12" spans="1:19" s="2" customFormat="1" ht="18" customHeight="1">
      <c r="A12" s="18"/>
      <c r="B12" s="16"/>
      <c r="C12" s="16"/>
      <c r="D12" s="16"/>
      <c r="E12" s="29" t="s">
        <v>14</v>
      </c>
      <c r="F12" s="16"/>
      <c r="G12" s="16" t="s">
        <v>15</v>
      </c>
      <c r="H12" s="16"/>
      <c r="I12" s="16"/>
      <c r="J12" s="16"/>
      <c r="K12" s="16"/>
      <c r="L12" s="16"/>
      <c r="M12" s="16"/>
      <c r="N12" s="16"/>
      <c r="O12" s="16"/>
      <c r="P12" s="29" t="s">
        <v>16</v>
      </c>
      <c r="Q12" s="30"/>
      <c r="R12" s="16"/>
      <c r="S12" s="21"/>
    </row>
    <row r="13" spans="1:19" s="2" customFormat="1" ht="18" customHeight="1">
      <c r="A13" s="18"/>
      <c r="B13" s="16"/>
      <c r="C13" s="16"/>
      <c r="D13" s="16"/>
      <c r="E13" s="31"/>
      <c r="F13" s="16"/>
      <c r="G13" s="27"/>
      <c r="H13" s="32"/>
      <c r="I13" s="33"/>
      <c r="J13" s="16"/>
      <c r="K13" s="16"/>
      <c r="L13" s="16"/>
      <c r="M13" s="16"/>
      <c r="N13" s="16"/>
      <c r="O13" s="16"/>
      <c r="P13" s="31"/>
      <c r="Q13" s="30"/>
      <c r="R13" s="16"/>
      <c r="S13" s="21"/>
    </row>
    <row r="14" spans="1:19" s="2" customFormat="1" ht="9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6"/>
    </row>
    <row r="15" spans="1:19" s="2" customFormat="1" ht="20.25" customHeight="1">
      <c r="A15" s="37"/>
      <c r="B15" s="38"/>
      <c r="C15" s="38"/>
      <c r="D15" s="38"/>
      <c r="E15" s="39" t="s">
        <v>17</v>
      </c>
      <c r="F15" s="38"/>
      <c r="G15" s="38"/>
      <c r="H15" s="38"/>
      <c r="I15" s="38"/>
      <c r="J15" s="38"/>
      <c r="K15" s="38"/>
      <c r="L15" s="38"/>
      <c r="M15" s="38"/>
      <c r="N15" s="38"/>
      <c r="O15" s="35"/>
      <c r="P15" s="38"/>
      <c r="Q15" s="38"/>
      <c r="R15" s="38"/>
      <c r="S15" s="40"/>
    </row>
    <row r="16" spans="1:19" s="2" customFormat="1" ht="21" customHeight="1">
      <c r="A16" s="41" t="s">
        <v>18</v>
      </c>
      <c r="B16" s="42"/>
      <c r="C16" s="42"/>
      <c r="D16" s="43"/>
      <c r="E16" s="44" t="s">
        <v>19</v>
      </c>
      <c r="F16" s="43"/>
      <c r="G16" s="44" t="s">
        <v>20</v>
      </c>
      <c r="H16" s="42"/>
      <c r="I16" s="43"/>
      <c r="J16" s="44" t="s">
        <v>21</v>
      </c>
      <c r="K16" s="42"/>
      <c r="L16" s="44" t="s">
        <v>22</v>
      </c>
      <c r="M16" s="42"/>
      <c r="N16" s="42"/>
      <c r="O16" s="45"/>
      <c r="P16" s="43"/>
      <c r="Q16" s="44" t="s">
        <v>23</v>
      </c>
      <c r="R16" s="42"/>
      <c r="S16" s="46"/>
    </row>
    <row r="17" spans="1:19" s="2" customFormat="1" ht="18" customHeight="1">
      <c r="A17" s="47"/>
      <c r="B17" s="48"/>
      <c r="C17" s="48"/>
      <c r="D17" s="49">
        <v>0</v>
      </c>
      <c r="E17" s="50">
        <v>0</v>
      </c>
      <c r="F17" s="51"/>
      <c r="G17" s="52"/>
      <c r="H17" s="48"/>
      <c r="I17" s="49">
        <v>0</v>
      </c>
      <c r="J17" s="50">
        <v>0</v>
      </c>
      <c r="K17" s="53"/>
      <c r="L17" s="52"/>
      <c r="M17" s="48"/>
      <c r="N17" s="48"/>
      <c r="O17" s="54"/>
      <c r="P17" s="49">
        <v>0</v>
      </c>
      <c r="Q17" s="52"/>
      <c r="R17" s="55">
        <v>0</v>
      </c>
      <c r="S17" s="56"/>
    </row>
    <row r="18" spans="1:19" s="2" customFormat="1" ht="20.25" customHeight="1">
      <c r="A18" s="37"/>
      <c r="B18" s="38"/>
      <c r="C18" s="38"/>
      <c r="D18" s="38"/>
      <c r="E18" s="39" t="s">
        <v>24</v>
      </c>
      <c r="F18" s="38"/>
      <c r="G18" s="38"/>
      <c r="H18" s="38"/>
      <c r="I18" s="38"/>
      <c r="J18" s="57" t="s">
        <v>25</v>
      </c>
      <c r="K18" s="38"/>
      <c r="L18" s="38"/>
      <c r="M18" s="38"/>
      <c r="N18" s="38"/>
      <c r="O18" s="35"/>
      <c r="P18" s="38"/>
      <c r="Q18" s="38"/>
      <c r="R18" s="38"/>
      <c r="S18" s="40"/>
    </row>
    <row r="19" spans="1:19" s="2" customFormat="1" ht="18" customHeight="1">
      <c r="A19" s="58" t="s">
        <v>26</v>
      </c>
      <c r="B19" s="59"/>
      <c r="C19" s="60" t="s">
        <v>27</v>
      </c>
      <c r="D19" s="61"/>
      <c r="E19" s="61"/>
      <c r="F19" s="62"/>
      <c r="G19" s="58" t="s">
        <v>28</v>
      </c>
      <c r="H19" s="63"/>
      <c r="I19" s="60" t="s">
        <v>29</v>
      </c>
      <c r="J19" s="61"/>
      <c r="K19" s="61"/>
      <c r="L19" s="58" t="s">
        <v>30</v>
      </c>
      <c r="M19" s="63"/>
      <c r="N19" s="60" t="s">
        <v>31</v>
      </c>
      <c r="O19" s="64"/>
      <c r="P19" s="61"/>
      <c r="Q19" s="61"/>
      <c r="R19" s="61"/>
      <c r="S19" s="62"/>
    </row>
    <row r="20" spans="1:19" s="2" customFormat="1" ht="18" customHeight="1">
      <c r="A20" s="65" t="s">
        <v>32</v>
      </c>
      <c r="B20" s="66" t="s">
        <v>33</v>
      </c>
      <c r="C20" s="67"/>
      <c r="D20" s="68" t="s">
        <v>34</v>
      </c>
      <c r="E20" s="69">
        <f>'Rekapitulácia Výhliadková veža'!C10</f>
        <v>0</v>
      </c>
      <c r="F20" s="70"/>
      <c r="G20" s="65" t="s">
        <v>35</v>
      </c>
      <c r="H20" s="71" t="s">
        <v>36</v>
      </c>
      <c r="I20" s="72"/>
      <c r="J20" s="73">
        <v>0</v>
      </c>
      <c r="K20" s="74"/>
      <c r="L20" s="65" t="s">
        <v>37</v>
      </c>
      <c r="M20" s="75" t="s">
        <v>38</v>
      </c>
      <c r="N20" s="76"/>
      <c r="O20" s="45"/>
      <c r="P20" s="76"/>
      <c r="Q20" s="77">
        <v>0</v>
      </c>
      <c r="R20" s="69">
        <v>0</v>
      </c>
      <c r="S20" s="70"/>
    </row>
    <row r="21" spans="1:19" s="2" customFormat="1" ht="18" customHeight="1">
      <c r="A21" s="65" t="s">
        <v>39</v>
      </c>
      <c r="B21" s="78"/>
      <c r="C21" s="79"/>
      <c r="D21" s="68" t="s">
        <v>40</v>
      </c>
      <c r="E21" s="69">
        <f>'Rekapitulácia Výhliadková veža'!D10</f>
        <v>0</v>
      </c>
      <c r="F21" s="70"/>
      <c r="G21" s="65" t="s">
        <v>41</v>
      </c>
      <c r="H21" s="16" t="s">
        <v>42</v>
      </c>
      <c r="I21" s="72"/>
      <c r="J21" s="73">
        <v>0</v>
      </c>
      <c r="K21" s="74"/>
      <c r="L21" s="65" t="s">
        <v>43</v>
      </c>
      <c r="M21" s="75" t="s">
        <v>44</v>
      </c>
      <c r="N21" s="76"/>
      <c r="O21" s="45"/>
      <c r="P21" s="76"/>
      <c r="Q21" s="77">
        <v>0</v>
      </c>
      <c r="R21" s="69">
        <v>0</v>
      </c>
      <c r="S21" s="70"/>
    </row>
    <row r="22" spans="1:19" s="2" customFormat="1" ht="18" customHeight="1">
      <c r="A22" s="65" t="s">
        <v>45</v>
      </c>
      <c r="B22" s="66" t="s">
        <v>46</v>
      </c>
      <c r="C22" s="67"/>
      <c r="D22" s="68" t="s">
        <v>34</v>
      </c>
      <c r="E22" s="69">
        <f>'Rekapitulácia Výhliadková veža'!C15</f>
        <v>0</v>
      </c>
      <c r="F22" s="70"/>
      <c r="G22" s="65" t="s">
        <v>47</v>
      </c>
      <c r="H22" s="71" t="s">
        <v>48</v>
      </c>
      <c r="I22" s="72"/>
      <c r="J22" s="73">
        <v>0</v>
      </c>
      <c r="K22" s="74"/>
      <c r="L22" s="65" t="s">
        <v>49</v>
      </c>
      <c r="M22" s="75" t="s">
        <v>50</v>
      </c>
      <c r="N22" s="76"/>
      <c r="O22" s="45"/>
      <c r="P22" s="76"/>
      <c r="Q22" s="77">
        <v>0</v>
      </c>
      <c r="R22" s="69">
        <v>0</v>
      </c>
      <c r="S22" s="70"/>
    </row>
    <row r="23" spans="1:19" s="2" customFormat="1" ht="18" customHeight="1">
      <c r="A23" s="65" t="s">
        <v>51</v>
      </c>
      <c r="B23" s="78"/>
      <c r="C23" s="79"/>
      <c r="D23" s="68" t="s">
        <v>40</v>
      </c>
      <c r="E23" s="69">
        <f>'Rekapitulácia Výhliadková veža'!D15</f>
        <v>0</v>
      </c>
      <c r="F23" s="70"/>
      <c r="G23" s="65" t="s">
        <v>52</v>
      </c>
      <c r="H23" s="71"/>
      <c r="I23" s="72"/>
      <c r="J23" s="73">
        <v>0</v>
      </c>
      <c r="K23" s="74"/>
      <c r="L23" s="65" t="s">
        <v>53</v>
      </c>
      <c r="M23" s="75" t="s">
        <v>54</v>
      </c>
      <c r="N23" s="76"/>
      <c r="O23" s="45"/>
      <c r="P23" s="76"/>
      <c r="Q23" s="77">
        <v>0</v>
      </c>
      <c r="R23" s="69">
        <v>0</v>
      </c>
      <c r="S23" s="70"/>
    </row>
    <row r="24" spans="1:19" s="2" customFormat="1" ht="18" customHeight="1">
      <c r="A24" s="65" t="s">
        <v>55</v>
      </c>
      <c r="B24" s="66" t="s">
        <v>56</v>
      </c>
      <c r="C24" s="67"/>
      <c r="D24" s="68" t="s">
        <v>34</v>
      </c>
      <c r="E24" s="69">
        <v>0</v>
      </c>
      <c r="F24" s="70"/>
      <c r="G24" s="80"/>
      <c r="H24" s="76"/>
      <c r="I24" s="72"/>
      <c r="J24" s="73"/>
      <c r="K24" s="74"/>
      <c r="L24" s="65" t="s">
        <v>57</v>
      </c>
      <c r="M24" s="75" t="s">
        <v>58</v>
      </c>
      <c r="N24" s="76"/>
      <c r="O24" s="45"/>
      <c r="P24" s="76"/>
      <c r="Q24" s="77">
        <v>0</v>
      </c>
      <c r="R24" s="69">
        <v>0</v>
      </c>
      <c r="S24" s="70"/>
    </row>
    <row r="25" spans="1:19" s="2" customFormat="1" ht="18" customHeight="1">
      <c r="A25" s="65" t="s">
        <v>59</v>
      </c>
      <c r="B25" s="78"/>
      <c r="C25" s="79"/>
      <c r="D25" s="68" t="s">
        <v>40</v>
      </c>
      <c r="E25" s="69">
        <v>0</v>
      </c>
      <c r="F25" s="70"/>
      <c r="G25" s="80"/>
      <c r="H25" s="76"/>
      <c r="I25" s="72"/>
      <c r="J25" s="73"/>
      <c r="K25" s="74"/>
      <c r="L25" s="65" t="s">
        <v>60</v>
      </c>
      <c r="M25" s="71" t="s">
        <v>61</v>
      </c>
      <c r="N25" s="76"/>
      <c r="O25" s="45"/>
      <c r="P25" s="76"/>
      <c r="Q25" s="72"/>
      <c r="R25" s="69">
        <v>0</v>
      </c>
      <c r="S25" s="70"/>
    </row>
    <row r="26" spans="1:20" s="2" customFormat="1" ht="18" customHeight="1">
      <c r="A26" s="65" t="s">
        <v>62</v>
      </c>
      <c r="B26" s="280" t="s">
        <v>63</v>
      </c>
      <c r="C26" s="280"/>
      <c r="D26" s="280"/>
      <c r="E26" s="81">
        <f>SUM(E20:E25)</f>
        <v>0</v>
      </c>
      <c r="F26" s="40"/>
      <c r="G26" s="65" t="s">
        <v>64</v>
      </c>
      <c r="H26" s="82" t="s">
        <v>65</v>
      </c>
      <c r="I26" s="72"/>
      <c r="J26" s="83"/>
      <c r="K26" s="84"/>
      <c r="L26" s="65" t="s">
        <v>66</v>
      </c>
      <c r="M26" s="82" t="s">
        <v>67</v>
      </c>
      <c r="N26" s="76"/>
      <c r="O26" s="45"/>
      <c r="P26" s="76"/>
      <c r="Q26" s="72"/>
      <c r="R26" s="81">
        <v>0</v>
      </c>
      <c r="S26" s="40"/>
      <c r="T26" s="125"/>
    </row>
    <row r="27" spans="1:20" s="2" customFormat="1" ht="18" customHeight="1">
      <c r="A27" s="85" t="s">
        <v>68</v>
      </c>
      <c r="B27" s="86" t="s">
        <v>69</v>
      </c>
      <c r="C27" s="87"/>
      <c r="D27" s="88"/>
      <c r="E27" s="89">
        <v>0</v>
      </c>
      <c r="F27" s="36"/>
      <c r="G27" s="85" t="s">
        <v>70</v>
      </c>
      <c r="H27" s="86" t="s">
        <v>71</v>
      </c>
      <c r="I27" s="88"/>
      <c r="J27" s="90">
        <v>0</v>
      </c>
      <c r="K27" s="91"/>
      <c r="L27" s="85" t="s">
        <v>72</v>
      </c>
      <c r="M27" s="86" t="s">
        <v>73</v>
      </c>
      <c r="N27" s="87"/>
      <c r="O27" s="35"/>
      <c r="P27" s="87"/>
      <c r="Q27" s="88"/>
      <c r="R27" s="89">
        <v>0</v>
      </c>
      <c r="S27" s="36"/>
      <c r="T27" s="125"/>
    </row>
    <row r="28" spans="1:20" s="2" customFormat="1" ht="18" customHeight="1">
      <c r="A28" s="92" t="s">
        <v>12</v>
      </c>
      <c r="B28" s="15"/>
      <c r="C28" s="15"/>
      <c r="D28" s="15"/>
      <c r="E28" s="15"/>
      <c r="F28" s="93"/>
      <c r="G28" s="94"/>
      <c r="H28" s="15"/>
      <c r="I28" s="15"/>
      <c r="J28" s="15"/>
      <c r="K28" s="15"/>
      <c r="L28" s="58" t="s">
        <v>74</v>
      </c>
      <c r="M28" s="43"/>
      <c r="N28" s="60" t="s">
        <v>75</v>
      </c>
      <c r="O28" s="64"/>
      <c r="P28" s="42"/>
      <c r="Q28" s="42"/>
      <c r="R28" s="42"/>
      <c r="S28" s="46"/>
      <c r="T28" s="125"/>
    </row>
    <row r="29" spans="1:20" s="2" customFormat="1" ht="18" customHeight="1">
      <c r="A29" s="18"/>
      <c r="B29" s="16"/>
      <c r="C29" s="16"/>
      <c r="D29" s="16"/>
      <c r="E29" s="16"/>
      <c r="F29" s="95"/>
      <c r="G29" s="96"/>
      <c r="H29" s="16"/>
      <c r="I29" s="16"/>
      <c r="J29" s="16"/>
      <c r="K29" s="16"/>
      <c r="L29" s="65" t="s">
        <v>76</v>
      </c>
      <c r="M29" s="71" t="s">
        <v>77</v>
      </c>
      <c r="N29" s="76"/>
      <c r="O29" s="45"/>
      <c r="P29" s="76"/>
      <c r="Q29" s="72"/>
      <c r="R29" s="81">
        <f>E26</f>
        <v>0</v>
      </c>
      <c r="S29" s="40"/>
      <c r="T29" s="125">
        <v>9237.275</v>
      </c>
    </row>
    <row r="30" spans="1:20" s="2" customFormat="1" ht="18" customHeight="1">
      <c r="A30" s="97" t="s">
        <v>78</v>
      </c>
      <c r="B30" s="45"/>
      <c r="C30" s="45"/>
      <c r="D30" s="45"/>
      <c r="E30" s="45"/>
      <c r="F30" s="79"/>
      <c r="G30" s="98" t="s">
        <v>79</v>
      </c>
      <c r="H30" s="45"/>
      <c r="I30" s="45"/>
      <c r="J30" s="45"/>
      <c r="K30" s="45"/>
      <c r="L30" s="65" t="s">
        <v>80</v>
      </c>
      <c r="M30" s="75" t="s">
        <v>81</v>
      </c>
      <c r="N30" s="99">
        <v>20</v>
      </c>
      <c r="O30" s="100" t="s">
        <v>82</v>
      </c>
      <c r="P30" s="101">
        <f>R29</f>
        <v>0</v>
      </c>
      <c r="Q30" s="72"/>
      <c r="R30" s="102">
        <f>R29*0.2</f>
        <v>0</v>
      </c>
      <c r="S30" s="103"/>
      <c r="T30" s="125"/>
    </row>
    <row r="31" spans="1:20" s="2" customFormat="1" ht="12.75" customHeight="1" hidden="1">
      <c r="A31" s="104"/>
      <c r="B31" s="105"/>
      <c r="C31" s="105"/>
      <c r="D31" s="105"/>
      <c r="E31" s="105"/>
      <c r="F31" s="67"/>
      <c r="G31" s="106"/>
      <c r="H31" s="105"/>
      <c r="I31" s="105"/>
      <c r="J31" s="105"/>
      <c r="K31" s="105"/>
      <c r="L31" s="107"/>
      <c r="M31" s="108"/>
      <c r="N31" s="109"/>
      <c r="O31" s="110"/>
      <c r="P31" s="111"/>
      <c r="Q31" s="109"/>
      <c r="R31" s="112"/>
      <c r="S31" s="70"/>
      <c r="T31" s="125"/>
    </row>
    <row r="32" spans="1:20" s="2" customFormat="1" ht="35.25" customHeight="1">
      <c r="A32" s="113" t="s">
        <v>10</v>
      </c>
      <c r="B32" s="114"/>
      <c r="C32" s="114"/>
      <c r="D32" s="114"/>
      <c r="E32" s="16"/>
      <c r="F32" s="95"/>
      <c r="G32" s="96"/>
      <c r="H32" s="16"/>
      <c r="I32" s="16"/>
      <c r="J32" s="16"/>
      <c r="K32" s="16"/>
      <c r="L32" s="85" t="s">
        <v>83</v>
      </c>
      <c r="M32" s="281" t="s">
        <v>84</v>
      </c>
      <c r="N32" s="281"/>
      <c r="O32" s="281"/>
      <c r="P32" s="281"/>
      <c r="Q32" s="88"/>
      <c r="R32" s="180">
        <f>R29+R30</f>
        <v>0</v>
      </c>
      <c r="S32" s="28"/>
      <c r="T32" s="125">
        <f>R29+R30</f>
        <v>0</v>
      </c>
    </row>
    <row r="33" spans="1:19" s="2" customFormat="1" ht="33" customHeight="1">
      <c r="A33" s="97" t="s">
        <v>78</v>
      </c>
      <c r="B33" s="45"/>
      <c r="C33" s="45"/>
      <c r="D33" s="45"/>
      <c r="E33" s="45"/>
      <c r="F33" s="79"/>
      <c r="G33" s="98" t="s">
        <v>79</v>
      </c>
      <c r="H33" s="45"/>
      <c r="I33" s="45"/>
      <c r="J33" s="45"/>
      <c r="K33" s="45"/>
      <c r="L33" s="58" t="s">
        <v>85</v>
      </c>
      <c r="M33" s="43"/>
      <c r="N33" s="60" t="s">
        <v>86</v>
      </c>
      <c r="O33" s="64"/>
      <c r="P33" s="42"/>
      <c r="Q33" s="42"/>
      <c r="R33" s="116"/>
      <c r="S33" s="46"/>
    </row>
    <row r="34" spans="1:19" s="2" customFormat="1" ht="20.25" customHeight="1">
      <c r="A34" s="117" t="s">
        <v>13</v>
      </c>
      <c r="B34" s="105"/>
      <c r="C34" s="105"/>
      <c r="D34" s="105"/>
      <c r="E34" s="105"/>
      <c r="F34" s="67"/>
      <c r="G34" s="118"/>
      <c r="H34" s="105"/>
      <c r="I34" s="105"/>
      <c r="J34" s="105"/>
      <c r="K34" s="105"/>
      <c r="L34" s="65" t="s">
        <v>87</v>
      </c>
      <c r="M34" s="71" t="s">
        <v>88</v>
      </c>
      <c r="N34" s="76"/>
      <c r="O34" s="45"/>
      <c r="P34" s="76"/>
      <c r="Q34" s="72"/>
      <c r="R34" s="69">
        <v>0</v>
      </c>
      <c r="S34" s="70"/>
    </row>
    <row r="35" spans="1:19" s="2" customFormat="1" ht="18" customHeight="1">
      <c r="A35" s="18"/>
      <c r="B35" s="16"/>
      <c r="C35" s="16"/>
      <c r="D35" s="16"/>
      <c r="E35" s="16"/>
      <c r="F35" s="95"/>
      <c r="G35" s="119"/>
      <c r="H35" s="16"/>
      <c r="I35" s="16"/>
      <c r="J35" s="16"/>
      <c r="K35" s="16"/>
      <c r="L35" s="65" t="s">
        <v>89</v>
      </c>
      <c r="M35" s="71" t="s">
        <v>90</v>
      </c>
      <c r="N35" s="76"/>
      <c r="O35" s="45"/>
      <c r="P35" s="76"/>
      <c r="Q35" s="72"/>
      <c r="R35" s="69">
        <v>0</v>
      </c>
      <c r="S35" s="70"/>
    </row>
    <row r="36" spans="1:19" s="2" customFormat="1" ht="18" customHeight="1">
      <c r="A36" s="120" t="s">
        <v>78</v>
      </c>
      <c r="B36" s="35"/>
      <c r="C36" s="35"/>
      <c r="D36" s="35"/>
      <c r="E36" s="35"/>
      <c r="F36" s="121"/>
      <c r="G36" s="122" t="s">
        <v>79</v>
      </c>
      <c r="H36" s="35"/>
      <c r="I36" s="35"/>
      <c r="J36" s="35"/>
      <c r="K36" s="35"/>
      <c r="L36" s="85" t="s">
        <v>91</v>
      </c>
      <c r="M36" s="86" t="s">
        <v>92</v>
      </c>
      <c r="N36" s="87"/>
      <c r="O36" s="45"/>
      <c r="P36" s="87"/>
      <c r="Q36" s="88"/>
      <c r="R36" s="50">
        <v>0</v>
      </c>
      <c r="S36" s="123"/>
    </row>
  </sheetData>
  <sheetProtection selectLockedCells="1" selectUnlockedCells="1"/>
  <mergeCells count="9">
    <mergeCell ref="E11:M11"/>
    <mergeCell ref="B26:D26"/>
    <mergeCell ref="M32:P32"/>
    <mergeCell ref="E5:M5"/>
    <mergeCell ref="E6:M6"/>
    <mergeCell ref="E7:M7"/>
    <mergeCell ref="B8:D8"/>
    <mergeCell ref="E9:M9"/>
    <mergeCell ref="E10:M10"/>
  </mergeCells>
  <printOptions gridLines="1" headings="1"/>
  <pageMargins left="0.25" right="0.25" top="0.75" bottom="0.75" header="0.3" footer="0.3"/>
  <pageSetup fitToHeight="1" fitToWidth="1" horizontalDpi="300" verticalDpi="3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1"/>
  <sheetViews>
    <sheetView showGridLines="0" defaultGridColor="0" zoomScalePageLayoutView="0" colorId="8" workbookViewId="0" topLeftCell="A1">
      <selection activeCell="C5" sqref="C5"/>
    </sheetView>
  </sheetViews>
  <sheetFormatPr defaultColWidth="10.66015625" defaultRowHeight="12" customHeight="1"/>
  <cols>
    <col min="1" max="1" width="15.5" style="1" customWidth="1"/>
    <col min="2" max="2" width="72.33203125" style="1" customWidth="1"/>
    <col min="3" max="3" width="16" style="1" customWidth="1"/>
    <col min="4" max="4" width="15.16015625" style="1" customWidth="1"/>
    <col min="5" max="5" width="16.66015625" style="1" customWidth="1"/>
    <col min="6" max="6" width="13.83203125" style="1" customWidth="1"/>
    <col min="7" max="7" width="0" style="1" hidden="1" customWidth="1"/>
    <col min="8" max="16384" width="10.66015625" style="1" customWidth="1"/>
  </cols>
  <sheetData>
    <row r="1" spans="1:7" s="2" customFormat="1" ht="17.25" customHeight="1">
      <c r="A1" s="127" t="s">
        <v>94</v>
      </c>
      <c r="B1" s="128"/>
      <c r="C1" s="128"/>
      <c r="D1" s="128"/>
      <c r="E1" s="128"/>
      <c r="F1" s="128"/>
      <c r="G1" s="128"/>
    </row>
    <row r="2" spans="1:7" s="2" customFormat="1" ht="12" customHeight="1">
      <c r="A2" s="129" t="s">
        <v>95</v>
      </c>
      <c r="B2" s="130"/>
      <c r="C2" s="130"/>
      <c r="D2" s="128"/>
      <c r="E2" s="128"/>
      <c r="F2" s="128"/>
      <c r="G2" s="128"/>
    </row>
    <row r="3" spans="1:7" s="2" customFormat="1" ht="12" customHeight="1">
      <c r="A3" s="129" t="s">
        <v>207</v>
      </c>
      <c r="B3" s="130"/>
      <c r="C3" s="130" t="s">
        <v>97</v>
      </c>
      <c r="D3" s="128"/>
      <c r="E3" s="128"/>
      <c r="F3" s="128"/>
      <c r="G3" s="128"/>
    </row>
    <row r="4" spans="1:7" s="2" customFormat="1" ht="12" customHeight="1">
      <c r="A4" s="129"/>
      <c r="B4" s="129"/>
      <c r="C4" s="130" t="s">
        <v>98</v>
      </c>
      <c r="D4" s="128"/>
      <c r="E4" s="128"/>
      <c r="F4" s="128"/>
      <c r="G4" s="128"/>
    </row>
    <row r="5" spans="1:7" s="2" customFormat="1" ht="12" customHeight="1">
      <c r="A5" s="130" t="s">
        <v>99</v>
      </c>
      <c r="B5" s="130"/>
      <c r="C5" s="130" t="s">
        <v>267</v>
      </c>
      <c r="D5" s="128"/>
      <c r="E5" s="128"/>
      <c r="F5" s="128"/>
      <c r="G5" s="128"/>
    </row>
    <row r="6" spans="1:7" s="2" customFormat="1" ht="6" customHeight="1">
      <c r="A6" s="128"/>
      <c r="B6" s="128"/>
      <c r="C6" s="128"/>
      <c r="D6" s="128"/>
      <c r="E6" s="128"/>
      <c r="F6" s="128"/>
      <c r="G6" s="128"/>
    </row>
    <row r="7" spans="1:7" s="2" customFormat="1" ht="23.25" customHeight="1">
      <c r="A7" s="131" t="s">
        <v>100</v>
      </c>
      <c r="B7" s="131" t="s">
        <v>101</v>
      </c>
      <c r="C7" s="131" t="s">
        <v>102</v>
      </c>
      <c r="D7" s="131" t="s">
        <v>40</v>
      </c>
      <c r="E7" s="131" t="s">
        <v>103</v>
      </c>
      <c r="F7" s="131" t="s">
        <v>104</v>
      </c>
      <c r="G7" s="131" t="s">
        <v>105</v>
      </c>
    </row>
    <row r="8" spans="1:7" s="2" customFormat="1" ht="12" customHeight="1">
      <c r="A8" s="131" t="s">
        <v>32</v>
      </c>
      <c r="B8" s="131" t="s">
        <v>39</v>
      </c>
      <c r="C8" s="131" t="s">
        <v>45</v>
      </c>
      <c r="D8" s="131" t="s">
        <v>51</v>
      </c>
      <c r="E8" s="131" t="s">
        <v>55</v>
      </c>
      <c r="F8" s="131" t="s">
        <v>59</v>
      </c>
      <c r="G8" s="131" t="s">
        <v>62</v>
      </c>
    </row>
    <row r="9" spans="1:7" s="2" customFormat="1" ht="3" customHeight="1">
      <c r="A9" s="132"/>
      <c r="B9" s="132"/>
      <c r="C9" s="132"/>
      <c r="D9" s="132"/>
      <c r="E9" s="132"/>
      <c r="F9" s="132"/>
      <c r="G9" s="132"/>
    </row>
    <row r="10" spans="1:7" s="2" customFormat="1" ht="15" customHeight="1">
      <c r="A10" s="133" t="s">
        <v>32</v>
      </c>
      <c r="B10" s="134" t="s">
        <v>33</v>
      </c>
      <c r="C10" s="135">
        <f>C11+C12+C13+C14</f>
        <v>0</v>
      </c>
      <c r="D10" s="135">
        <f>D11+D12+D13+D14</f>
        <v>0</v>
      </c>
      <c r="E10" s="135">
        <f>E11+E12+E13+E14</f>
        <v>0</v>
      </c>
      <c r="F10" s="135">
        <f>F11+F12+F13+F14</f>
        <v>8.75497049216</v>
      </c>
      <c r="G10" s="135">
        <v>0</v>
      </c>
    </row>
    <row r="11" spans="1:7" s="2" customFormat="1" ht="15" customHeight="1">
      <c r="A11" s="136" t="s">
        <v>32</v>
      </c>
      <c r="B11" s="137" t="s">
        <v>161</v>
      </c>
      <c r="C11" s="138">
        <v>0</v>
      </c>
      <c r="D11" s="138">
        <f>'Výhliadková veža'!I11</f>
        <v>0</v>
      </c>
      <c r="E11" s="138">
        <f>C11+D11</f>
        <v>0</v>
      </c>
      <c r="F11" s="138">
        <v>0</v>
      </c>
      <c r="G11" s="138">
        <v>0</v>
      </c>
    </row>
    <row r="12" spans="1:7" s="2" customFormat="1" ht="15" customHeight="1">
      <c r="A12" s="136" t="s">
        <v>39</v>
      </c>
      <c r="B12" s="137" t="s">
        <v>162</v>
      </c>
      <c r="C12" s="138">
        <v>0</v>
      </c>
      <c r="D12" s="138">
        <f>'Výhliadková veža'!I15</f>
        <v>0</v>
      </c>
      <c r="E12" s="138">
        <f>C12+D12</f>
        <v>0</v>
      </c>
      <c r="F12" s="138">
        <v>8.5504670528</v>
      </c>
      <c r="G12" s="138">
        <v>0</v>
      </c>
    </row>
    <row r="13" spans="1:7" s="2" customFormat="1" ht="15" customHeight="1">
      <c r="A13" s="136" t="s">
        <v>59</v>
      </c>
      <c r="B13" s="137" t="s">
        <v>163</v>
      </c>
      <c r="C13" s="138">
        <v>0</v>
      </c>
      <c r="D13" s="138">
        <f>'Výhliadková veža'!I18</f>
        <v>0</v>
      </c>
      <c r="E13" s="138">
        <f>C13+D13</f>
        <v>0</v>
      </c>
      <c r="F13" s="138">
        <v>0.20450343936</v>
      </c>
      <c r="G13" s="138">
        <v>0</v>
      </c>
    </row>
    <row r="14" spans="1:7" s="2" customFormat="1" ht="15" customHeight="1">
      <c r="A14" s="136" t="s">
        <v>106</v>
      </c>
      <c r="B14" s="137" t="s">
        <v>107</v>
      </c>
      <c r="C14" s="138">
        <v>0</v>
      </c>
      <c r="D14" s="138">
        <f>'Výhliadková veža'!I20</f>
        <v>0</v>
      </c>
      <c r="E14" s="138">
        <f>C14+D14</f>
        <v>0</v>
      </c>
      <c r="F14" s="138">
        <v>0</v>
      </c>
      <c r="G14" s="138">
        <v>0</v>
      </c>
    </row>
    <row r="15" spans="1:7" s="2" customFormat="1" ht="15" customHeight="1">
      <c r="A15" s="133" t="s">
        <v>108</v>
      </c>
      <c r="B15" s="134" t="s">
        <v>46</v>
      </c>
      <c r="C15" s="135">
        <f>C16+C17+C18+C19+C20</f>
        <v>0</v>
      </c>
      <c r="D15" s="135">
        <f>D16+D17+D18+D19+D20</f>
        <v>0</v>
      </c>
      <c r="E15" s="135">
        <f>E16+E17+E18+E19+E20</f>
        <v>0</v>
      </c>
      <c r="F15" s="135">
        <f>F16+F17+F18+F19+F20</f>
        <v>5.865606236</v>
      </c>
      <c r="G15" s="135">
        <v>0</v>
      </c>
    </row>
    <row r="16" spans="1:7" s="2" customFormat="1" ht="15" customHeight="1">
      <c r="A16" s="136" t="s">
        <v>108</v>
      </c>
      <c r="B16" s="137" t="s">
        <v>109</v>
      </c>
      <c r="C16" s="138">
        <f>'Výhliadková veža'!H23</f>
        <v>0</v>
      </c>
      <c r="D16" s="138">
        <f>'Výhliadková veža'!I23</f>
        <v>0</v>
      </c>
      <c r="E16" s="138">
        <f>C16+D16</f>
        <v>0</v>
      </c>
      <c r="F16" s="138">
        <v>4.507297416</v>
      </c>
      <c r="G16" s="138">
        <v>0</v>
      </c>
    </row>
    <row r="17" spans="1:7" s="2" customFormat="1" ht="15" customHeight="1">
      <c r="A17" s="136" t="s">
        <v>164</v>
      </c>
      <c r="B17" s="137" t="s">
        <v>165</v>
      </c>
      <c r="C17" s="138">
        <v>0</v>
      </c>
      <c r="D17" s="138">
        <f>'Výhliadková veža'!I30</f>
        <v>0</v>
      </c>
      <c r="E17" s="138">
        <f>C17+D17</f>
        <v>0</v>
      </c>
      <c r="F17" s="138">
        <v>0.04740912</v>
      </c>
      <c r="G17" s="138">
        <v>0</v>
      </c>
    </row>
    <row r="18" spans="1:7" s="2" customFormat="1" ht="15" customHeight="1">
      <c r="A18" s="136" t="s">
        <v>166</v>
      </c>
      <c r="B18" s="137" t="s">
        <v>167</v>
      </c>
      <c r="C18" s="138">
        <v>0</v>
      </c>
      <c r="D18" s="138">
        <f>'Výhliadková veža'!I33</f>
        <v>0</v>
      </c>
      <c r="E18" s="138">
        <f>C18+D18</f>
        <v>0</v>
      </c>
      <c r="F18" s="138">
        <v>1.23935834</v>
      </c>
      <c r="G18" s="138">
        <v>0</v>
      </c>
    </row>
    <row r="19" spans="1:7" s="2" customFormat="1" ht="15" customHeight="1">
      <c r="A19" s="136" t="s">
        <v>208</v>
      </c>
      <c r="B19" s="137" t="s">
        <v>209</v>
      </c>
      <c r="C19" s="138">
        <v>0</v>
      </c>
      <c r="D19" s="138">
        <f>'Výhliadková veža'!I38</f>
        <v>0</v>
      </c>
      <c r="E19" s="138">
        <f>C19+D19</f>
        <v>0</v>
      </c>
      <c r="F19" s="138">
        <v>2.136E-05</v>
      </c>
      <c r="G19" s="138">
        <v>0</v>
      </c>
    </row>
    <row r="20" spans="1:7" s="2" customFormat="1" ht="15" customHeight="1">
      <c r="A20" s="136" t="s">
        <v>168</v>
      </c>
      <c r="B20" s="137" t="s">
        <v>169</v>
      </c>
      <c r="C20" s="138">
        <v>0</v>
      </c>
      <c r="D20" s="138">
        <f>'Výhliadková veža'!I40</f>
        <v>0</v>
      </c>
      <c r="E20" s="138">
        <f>C20+D20</f>
        <v>0</v>
      </c>
      <c r="F20" s="138">
        <v>0.07152</v>
      </c>
      <c r="G20" s="138">
        <v>0</v>
      </c>
    </row>
    <row r="21" spans="1:7" s="2" customFormat="1" ht="21" customHeight="1">
      <c r="A21" s="139"/>
      <c r="B21" s="140" t="s">
        <v>110</v>
      </c>
      <c r="C21" s="141">
        <f>C15+C10</f>
        <v>0</v>
      </c>
      <c r="D21" s="141">
        <f>D15+D10</f>
        <v>0</v>
      </c>
      <c r="E21" s="141">
        <f>E15+E10</f>
        <v>0</v>
      </c>
      <c r="F21" s="141">
        <f>F15+F10</f>
        <v>14.62057672816</v>
      </c>
      <c r="G21" s="141">
        <v>0</v>
      </c>
    </row>
  </sheetData>
  <sheetProtection selectLockedCells="1" selectUnlockedCells="1"/>
  <printOptions gridLines="1" headings="1"/>
  <pageMargins left="0.7479166666666667" right="0.7479166666666667" top="0.9840277777777777" bottom="0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</cp:lastModifiedBy>
  <cp:lastPrinted>2018-06-26T08:56:06Z</cp:lastPrinted>
  <dcterms:modified xsi:type="dcterms:W3CDTF">2018-06-26T13:24:18Z</dcterms:modified>
  <cp:category/>
  <cp:version/>
  <cp:contentType/>
  <cp:contentStatus/>
</cp:coreProperties>
</file>