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5" activeTab="0"/>
  </bookViews>
  <sheets>
    <sheet name=" Ekoturizmus v obciach" sheetId="1" r:id="rId1"/>
    <sheet name=" SO 02 Drevený prístr" sheetId="2" r:id="rId2"/>
    <sheet name=" SO 02 Drevený prí(1)" sheetId="3" r:id="rId3"/>
    <sheet name=" SO 02 Drevený prí(2)" sheetId="4" r:id="rId4"/>
    <sheet name=" SO 01 Dom ľudových t" sheetId="5" r:id="rId5"/>
    <sheet name="42-12016 - SO 01 Dom ľudovýc(1)" sheetId="6" r:id="rId6"/>
    <sheet name="- SO 01 Dom ľudovýc(2)" sheetId="7" r:id="rId7"/>
    <sheet name=" Bleskozvod" sheetId="8" r:id="rId8"/>
    <sheet name="Bleskozvod(1)" sheetId="9" r:id="rId9"/>
    <sheet name="42-32016 - Bleskozvod(2)" sheetId="10" r:id="rId10"/>
    <sheet name="42-42016 - Prípojka elektriky" sheetId="11" r:id="rId11"/>
    <sheet name=" Prípojka elektrik(1)" sheetId="12" r:id="rId12"/>
    <sheet name=" Prípojka elektrik(2)" sheetId="13" r:id="rId13"/>
  </sheets>
  <definedNames/>
  <calcPr fullCalcOnLoad="1"/>
</workbook>
</file>

<file path=xl/sharedStrings.xml><?xml version="1.0" encoding="utf-8"?>
<sst xmlns="http://schemas.openxmlformats.org/spreadsheetml/2006/main" count="1302" uniqueCount="395">
  <si>
    <t>KRYCÍ LIST ROZPOČTU</t>
  </si>
  <si>
    <t>Názov stavby</t>
  </si>
  <si>
    <t>Ekoturizmus v obciach Kamenín a Hereg</t>
  </si>
  <si>
    <t>JKSO</t>
  </si>
  <si>
    <t>Názov objektu</t>
  </si>
  <si>
    <t>EČO</t>
  </si>
  <si>
    <t>Miesto</t>
  </si>
  <si>
    <t>Kamenín</t>
  </si>
  <si>
    <t>IČO</t>
  </si>
  <si>
    <t>IČ DPH</t>
  </si>
  <si>
    <t>Objednávateľ</t>
  </si>
  <si>
    <t>Obec Kamenín</t>
  </si>
  <si>
    <t>Projektant</t>
  </si>
  <si>
    <t>Ing. František Zahovay</t>
  </si>
  <si>
    <t>Zhotoviteľ</t>
  </si>
  <si>
    <t>Rozpočet číslo</t>
  </si>
  <si>
    <t>Spracoval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</si>
  <si>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</si>
  <si>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</si>
  <si>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</si>
  <si>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</si>
  <si>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</si>
  <si>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</si>
  <si>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</si>
  <si>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</si>
  <si>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</si>
  <si>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</si>
  <si>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</si>
  <si>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</si>
  <si>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</si>
  <si>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</si>
  <si>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</si>
  <si>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</si>
  <si>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</si>
  <si>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</si>
  <si>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</si>
  <si>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</si>
  <si>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</si>
  <si>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</si>
  <si>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>Zariad. staveniska</t>
  </si>
  <si>
    <t>2</t>
  </si>
  <si>
    <t>Montáž</t>
  </si>
  <si>
    <t>9</t>
  </si>
  <si>
    <t>Bez pevnej podl.</t>
  </si>
  <si>
    <t>14</t>
  </si>
  <si>
    <t>Mimostav. doprava</t>
  </si>
  <si>
    <t>3</t>
  </si>
  <si>
    <t>PSV</t>
  </si>
  <si>
    <t>10</t>
  </si>
  <si>
    <t>Kultúrna pamiatka</t>
  </si>
  <si>
    <t>15</t>
  </si>
  <si>
    <t>Územné vplyvy</t>
  </si>
  <si>
    <t>4</t>
  </si>
  <si>
    <t>11</t>
  </si>
  <si>
    <t>16</t>
  </si>
  <si>
    <t>Prevádzkové vplyvy</t>
  </si>
  <si>
    <t>5</t>
  </si>
  <si>
    <t>"M"</t>
  </si>
  <si>
    <t>17</t>
  </si>
  <si>
    <t>Ostatné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</si>
  <si>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</si>
  <si>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</si>
  <si>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</si>
  <si>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</si>
  <si>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</si>
  <si>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</si>
  <si>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</si>
  <si>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</si>
  <si>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</si>
  <si>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</si>
  <si>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</si>
  <si>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</si>
  <si>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</si>
  <si>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</si>
  <si>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</si>
  <si>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</si>
  <si>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</si>
  <si>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</si>
  <si>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</si>
  <si>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</si>
  <si>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</si>
  <si>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</si>
  <si>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</si>
  <si>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</si>
  <si>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</si>
  <si>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</si>
  <si>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</si>
  <si>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</si>
  <si>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</si>
  <si>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</si>
  <si>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</si>
  <si>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</si>
  <si>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</si>
  <si>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 + -</t>
  </si>
  <si>
    <t>SO 02 Drevený prístrešok</t>
  </si>
  <si>
    <t>REKAPITULÁCIA ROZPOČTU</t>
  </si>
  <si>
    <t>Stavba:   Ekoturizmus v obciach Kamenín a Hereg</t>
  </si>
  <si>
    <t>Objekt:   SO 02 Drevený prístrešok</t>
  </si>
  <si>
    <t>Objednávateľ:   Obec Kamenín</t>
  </si>
  <si>
    <t xml:space="preserve">Zhotoviteľ:  </t>
  </si>
  <si>
    <t xml:space="preserve">JKSO:   </t>
  </si>
  <si>
    <t>Kód</t>
  </si>
  <si>
    <t>Popis</t>
  </si>
  <si>
    <t>Dodávka</t>
  </si>
  <si>
    <t>Cena celkom</t>
  </si>
  <si>
    <t>Hmotnosť celkom</t>
  </si>
  <si>
    <t>Suť celkom</t>
  </si>
  <si>
    <t>Práce a dodávky HSV</t>
  </si>
  <si>
    <t>Zemné práce</t>
  </si>
  <si>
    <t>Zakladanie</t>
  </si>
  <si>
    <t>Úpravy povrchov, podlahy, osadenie</t>
  </si>
  <si>
    <t>Práce a dodávky PSV</t>
  </si>
  <si>
    <t>762</t>
  </si>
  <si>
    <t>Konštrukcie tesárske</t>
  </si>
  <si>
    <t>764</t>
  </si>
  <si>
    <t>Konštrukcie klampiarske</t>
  </si>
  <si>
    <t>765</t>
  </si>
  <si>
    <t>Konštrukcie - krytiny tvrdé</t>
  </si>
  <si>
    <t>783</t>
  </si>
  <si>
    <t>Dokončovacie práce - nátery</t>
  </si>
  <si>
    <t>Celkom</t>
  </si>
  <si>
    <t>ROZPOČET S VÝKAZOM VÝMER</t>
  </si>
  <si>
    <t xml:space="preserve">Zhotoviteľ:   </t>
  </si>
  <si>
    <t>P.Č.</t>
  </si>
  <si>
    <t>KCN</t>
  </si>
  <si>
    <t>Kód položky</t>
  </si>
  <si>
    <t>MJ</t>
  </si>
  <si>
    <t>Množstvo celkom</t>
  </si>
  <si>
    <t>Cena jednotková</t>
  </si>
  <si>
    <t>Dodávka celkom</t>
  </si>
  <si>
    <t>Montáž celkom</t>
  </si>
  <si>
    <t>Hmotnosť</t>
  </si>
  <si>
    <t>001</t>
  </si>
  <si>
    <t>132201101</t>
  </si>
  <si>
    <t>Výkop ryhy do šírky 600 mm v horn.3 do 100 m3</t>
  </si>
  <si>
    <t>m3</t>
  </si>
  <si>
    <t>162201102</t>
  </si>
  <si>
    <t>Vodorovné premiestnenie výkopku z horniny 1-4 nad 20-50m</t>
  </si>
  <si>
    <t>002</t>
  </si>
  <si>
    <t>271571111</t>
  </si>
  <si>
    <t>Vankúše zhutnené pod základy zo štrkopiesku</t>
  </si>
  <si>
    <t>011</t>
  </si>
  <si>
    <t>274313511</t>
  </si>
  <si>
    <t>Betón základových pásov, prostý tr.C 10/12,5</t>
  </si>
  <si>
    <t>631362021</t>
  </si>
  <si>
    <t>Výstuž mazanín z betónov (z kameniva) a z ľahkých betónov zo zváraných sietí z drôtov typu KARI</t>
  </si>
  <si>
    <t>t</t>
  </si>
  <si>
    <t>762332130</t>
  </si>
  <si>
    <t>Montáž viazaných konštrukcií krovov striech z reziva priemernej plochy 224-288 cm2</t>
  </si>
  <si>
    <t>m</t>
  </si>
  <si>
    <t>605</t>
  </si>
  <si>
    <t>6051212100</t>
  </si>
  <si>
    <t>Rezivo ihličnaté hranol akosť I-II dĺžka 4 - 6 m</t>
  </si>
  <si>
    <t>762395000</t>
  </si>
  <si>
    <t>Spojovacie a ochranné prostriedky svorky, dosky, klince, pásová oceľ, vruty, impregnácia</t>
  </si>
  <si>
    <t>998762102</t>
  </si>
  <si>
    <t>Presun hmôt pre konštrukcie tesárske v objektoch výšky do 12 m</t>
  </si>
  <si>
    <t>764322220</t>
  </si>
  <si>
    <t>Oplechovanie z pozinkovaného PZ plechu odkvapov na strechách s tvrdou krytinou rš 330 mm</t>
  </si>
  <si>
    <t>764352300</t>
  </si>
  <si>
    <t>Žľaby pododkvapové Ruukki, polkruhové,farba RR 20,priemer 150 mm</t>
  </si>
  <si>
    <t>764454202</t>
  </si>
  <si>
    <t>Odpadové rúry z pozinkovaného Pz plechu kruhové s priemerom 100 mm</t>
  </si>
  <si>
    <t>998764102</t>
  </si>
  <si>
    <t>Presun hmôt pre konštrukcie klampiarske v objektoch výšky nad 6 do 12 m</t>
  </si>
  <si>
    <t>765311110</t>
  </si>
  <si>
    <t>Zastrešenie pálenou krytinou škridlami bobrovkami na riedke latovanie, dvojité na sucho, do 45 st.</t>
  </si>
  <si>
    <t>m2</t>
  </si>
  <si>
    <t>998765101</t>
  </si>
  <si>
    <t>Presun hmôt pre tvrdé krytiny v objektoch výšky do 6 m</t>
  </si>
  <si>
    <t>783711101</t>
  </si>
  <si>
    <t>Nátery tesárskych konštrukcií olejové napustením</t>
  </si>
  <si>
    <t>783782303</t>
  </si>
  <si>
    <t>Nátery tesárskych konštrukcií povrchová impregnácia Wolmanitom CB</t>
  </si>
  <si>
    <t>SO 01 Dom ľudových tradícií</t>
  </si>
  <si>
    <t>Objekt:   SO 01 Dom ľudových tradícií</t>
  </si>
  <si>
    <t>Vodorovné konštrukcie</t>
  </si>
  <si>
    <t>Ostatné konštrukcie a práce-búranie</t>
  </si>
  <si>
    <t>99</t>
  </si>
  <si>
    <t>Presun hmôt HSV</t>
  </si>
  <si>
    <t>784</t>
  </si>
  <si>
    <t>Dokončovacie práce - maľby</t>
  </si>
  <si>
    <t>417321313</t>
  </si>
  <si>
    <t>Betón stužujúcich pásov a vencov železový tr. C 16/20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</si>
  <si>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</si>
  <si>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</si>
  <si>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</si>
  <si>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</si>
  <si>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417361221</t>
  </si>
  <si>
    <t>Výstuž stužujúcich pásov a vencov z betonárskej ocele 10216</t>
  </si>
  <si>
    <t>014</t>
  </si>
  <si>
    <t>612421211</t>
  </si>
  <si>
    <t>Oprava vnútorných vápenných omietok stien, opravovaná plocha nad 5 do 10 %,hrubá</t>
  </si>
  <si>
    <t>612423531</t>
  </si>
  <si>
    <t>Omietka rýh v stenách maltou vápennou šírky ryhy do 150 mm omietkou štukovou</t>
  </si>
  <si>
    <t>622422321</t>
  </si>
  <si>
    <t>Oprava vonkajších omietok vápenných a vápenocem. stupeň členitosti IaII -30% štukových</t>
  </si>
  <si>
    <t>952902110</t>
  </si>
  <si>
    <t>Čistenie budov zametaním v miestnostiach, chodbách, na schodišti a na povalách</t>
  </si>
  <si>
    <t>999281111</t>
  </si>
  <si>
    <t>Presun hmôt pre opravy a údržbu objektov vrátane vonkajších plášťov výšky do 25 m</t>
  </si>
  <si>
    <t>762331815</t>
  </si>
  <si>
    <t>Demontáž viazaných konštrukcií krovov so sklonom do 60 st., prierez. plochy nad 450 cm2,  -0.04000t</t>
  </si>
  <si>
    <t>6051011200</t>
  </si>
  <si>
    <t>Drevený materiál krovu</t>
  </si>
  <si>
    <t>19,5772727272727 * 1,1</t>
  </si>
  <si>
    <t>762342203</t>
  </si>
  <si>
    <t>Montáž debnenia a latovania štítových odkvapových ríms pri vzdialenosti lát 220-360 mm</t>
  </si>
  <si>
    <t>762342811</t>
  </si>
  <si>
    <t>Demontáž latovania striech so sklonom do 60 st., pri osovej vzdialenosti lát do 0, 22 m,  -0.00700t</t>
  </si>
  <si>
    <t>6051713200</t>
  </si>
  <si>
    <t>Laty BO akosť I do 25cm2 x200-375cm</t>
  </si>
  <si>
    <t>762523104</t>
  </si>
  <si>
    <t>Položenie podláh hobľovaných na zraz z dosiek a fošien</t>
  </si>
  <si>
    <t>6051026000</t>
  </si>
  <si>
    <t>Dosky a fošne neomietané SM/JD akosť II 60-100x125-190</t>
  </si>
  <si>
    <t>6,6 * 1,08</t>
  </si>
  <si>
    <t>762822110</t>
  </si>
  <si>
    <t>Montáž stropníc z hraneného a polohraneného reziva prierezovej plochy do 144 cm2</t>
  </si>
  <si>
    <t>998762202</t>
  </si>
  <si>
    <t>%</t>
  </si>
  <si>
    <t>764352207</t>
  </si>
  <si>
    <t>Žľaby z pozinkovaného PZ plechu pododkvapové polkruhové rš 500 mm</t>
  </si>
  <si>
    <t>764352810</t>
  </si>
  <si>
    <t>Demontáž žľabov pododkvapových polkruhových so sklonom do 30st. rš 330 mm,  -0,00330t</t>
  </si>
  <si>
    <t>764454205</t>
  </si>
  <si>
    <t>Odpadové rúry z pozinkovaného Pz plechu kruhové s priemerom 200 mm</t>
  </si>
  <si>
    <t>998764202</t>
  </si>
  <si>
    <t>765311810</t>
  </si>
  <si>
    <t>Demontáž pálenej krytiny zo škridiel bobroviek na sucho do sutiny,  -0,06700t</t>
  </si>
  <si>
    <t>765311891</t>
  </si>
  <si>
    <t>Demontáž pálenej krytiny zo škridiel bobroviek, príplatok k cene za sklon nad 45 do 60st. do sutiny</t>
  </si>
  <si>
    <t>765313110</t>
  </si>
  <si>
    <t>Zastrešenie pálenou krytinou škridlami dvojdrážkovými obyčajnými jednoduchých striech na sucho, do 45 st.</t>
  </si>
  <si>
    <t>283</t>
  </si>
  <si>
    <t>2832201000</t>
  </si>
  <si>
    <t>Fólia Izofol 621 hrúbka 0,6 mm</t>
  </si>
  <si>
    <t>998765202</t>
  </si>
  <si>
    <t>Presun hmôt pre tvrdé krytiny v objektoch výšky nad 6 do 12 m</t>
  </si>
  <si>
    <t>783782203</t>
  </si>
  <si>
    <t>Nátery tesárskych konštrukcií povrchová impregnácia Bochemitom QB</t>
  </si>
  <si>
    <t>784434261</t>
  </si>
  <si>
    <t>Maľby glejové dvoj a viacfarebné s bielym stropom jednonás. s dvojnás. pačokovaním výšky do 3, 80 m</t>
  </si>
  <si>
    <t>Bleskozvod</t>
  </si>
  <si>
    <t>Ing.František Zahovay</t>
  </si>
  <si>
    <t>Objekt:   Bleskozvod</t>
  </si>
  <si>
    <t>M</t>
  </si>
  <si>
    <t>Práce a dodávky M</t>
  </si>
  <si>
    <t>21-M</t>
  </si>
  <si>
    <t>Elektromontáže</t>
  </si>
  <si>
    <t>46-M</t>
  </si>
  <si>
    <t>Zemné práce pri extr.mont.prácach</t>
  </si>
  <si>
    <t>000</t>
  </si>
  <si>
    <t>Nepomenované práce</t>
  </si>
  <si>
    <t>0</t>
  </si>
  <si>
    <t>Nepomenovaný diel</t>
  </si>
  <si>
    <t>921</t>
  </si>
  <si>
    <t>210220101</t>
  </si>
  <si>
    <t>Zvodový vodič včítane podpery FeZn do D 10 mm, A1 D 10 mm Cu D 8 mm</t>
  </si>
  <si>
    <t>210220231</t>
  </si>
  <si>
    <t>Zachyt.tyč včít.upevnenia na stojane malom - veľkom do 3 m dľžky tyče</t>
  </si>
  <si>
    <t>ks</t>
  </si>
  <si>
    <t>354</t>
  </si>
  <si>
    <t>3540300500</t>
  </si>
  <si>
    <t>HR-Zberná tyč JP30</t>
  </si>
  <si>
    <t>3540402000</t>
  </si>
  <si>
    <t>HR-Ochranná strieška OS 02</t>
  </si>
  <si>
    <t>3540406000</t>
  </si>
  <si>
    <t>HR-Svorka SJ 02</t>
  </si>
  <si>
    <t>583</t>
  </si>
  <si>
    <t>5839501500</t>
  </si>
  <si>
    <t>Kameň do 0,10 m3</t>
  </si>
  <si>
    <t>210220302</t>
  </si>
  <si>
    <t>Bleskozvodová svorka nad 2 skrutky (ST, SJ, SK, SZ, SR 01, 02)</t>
  </si>
  <si>
    <t>3540408300</t>
  </si>
  <si>
    <t>HR-Svorka SZ</t>
  </si>
  <si>
    <t>210220362</t>
  </si>
  <si>
    <t>Tyčový uzemňovač zarazený do zeme a pripoj.vedenie 4, 5 m súprava</t>
  </si>
  <si>
    <t>156</t>
  </si>
  <si>
    <t>1561523500</t>
  </si>
  <si>
    <t>Drôt pozinkovaný mäkký 11343 D 10.00mm</t>
  </si>
  <si>
    <t>kg</t>
  </si>
  <si>
    <t>3540500700</t>
  </si>
  <si>
    <t>HR-Zemniaca tyč ZT 1,5 m</t>
  </si>
  <si>
    <t>3540500800</t>
  </si>
  <si>
    <t>HR-Zemniaca tyč ZT 1 m</t>
  </si>
  <si>
    <t>3540501100</t>
  </si>
  <si>
    <t>HR-Zemniaca tyč ZT 2 m</t>
  </si>
  <si>
    <t>3544112000</t>
  </si>
  <si>
    <t>Páska uzemňovacia 30x4 mm</t>
  </si>
  <si>
    <t>210220372</t>
  </si>
  <si>
    <t>Ochranný uholník alebo rúrka s držiak. do steny</t>
  </si>
  <si>
    <t>210220401</t>
  </si>
  <si>
    <t>Označenie zvodov štítkami smaltované, z umelej hmot</t>
  </si>
  <si>
    <t>2102209992</t>
  </si>
  <si>
    <t>1561519500</t>
  </si>
  <si>
    <t>Drôt pozinkovaný mäkký 11343 D 4.00mm</t>
  </si>
  <si>
    <t>1561522500</t>
  </si>
  <si>
    <t>Drôt pozinkovaný mäkký 11343 D 8.00mm</t>
  </si>
  <si>
    <t>3540403900</t>
  </si>
  <si>
    <t>HR-Podpera PV 14</t>
  </si>
  <si>
    <t>3540404300</t>
  </si>
  <si>
    <t>HR-Podpera PV 17</t>
  </si>
  <si>
    <t>3540404500</t>
  </si>
  <si>
    <t>HR-Podpera PV 21</t>
  </si>
  <si>
    <t>3540406100</t>
  </si>
  <si>
    <t>HR-Svorka SK</t>
  </si>
  <si>
    <t>3540406300</t>
  </si>
  <si>
    <t>HR-Svorka SP 1</t>
  </si>
  <si>
    <t>3540406800</t>
  </si>
  <si>
    <t>HR-Svorka SS</t>
  </si>
  <si>
    <t>3540201200</t>
  </si>
  <si>
    <t>HR-Držiak DUZ</t>
  </si>
  <si>
    <t>3540402300</t>
  </si>
  <si>
    <t>HR-Ochranný uholnik OU</t>
  </si>
  <si>
    <t>548</t>
  </si>
  <si>
    <t>5489511000</t>
  </si>
  <si>
    <t>Štítok smaltovaný do 5 písmen 10x15 mm</t>
  </si>
  <si>
    <t>589</t>
  </si>
  <si>
    <t>5893298500</t>
  </si>
  <si>
    <t>Betón C 20/25, z cementu troskoportlandského, frakcia do 22mm spracovateľnosť  60-100mm</t>
  </si>
  <si>
    <t>946</t>
  </si>
  <si>
    <t>460070103</t>
  </si>
  <si>
    <t>Jama pre ulož. pás. uzemň. FeZn 2000x250x3 mm a ryha pre zemný pásik FeZn 30x4 mm. zemina tr. 3</t>
  </si>
  <si>
    <t>2022-099991</t>
  </si>
  <si>
    <t>Revízie</t>
  </si>
  <si>
    <t>Prípojka elektriky</t>
  </si>
  <si>
    <t>Objekt:   Prípojka elektriky</t>
  </si>
  <si>
    <t>210100643</t>
  </si>
  <si>
    <t>Koncovka staničná pre celoplast., káble do 1 kV KIS (RIS) 240 do 4 x 240m2</t>
  </si>
  <si>
    <t>3451708900</t>
  </si>
  <si>
    <t>Vnútor.a vonkajšia koncovka do 1kV štvor.kábel s papier.a plast.izol.EPKT 0647 70-150</t>
  </si>
  <si>
    <t>210120103</t>
  </si>
  <si>
    <t>Poistkový náboj vrátane montáže nožový náboj PC</t>
  </si>
  <si>
    <t>210191502</t>
  </si>
  <si>
    <t>Poistková skriňa káblová, osadenie bez murárských prác a zapojenie vodičov,tenkocementová skriňa SR</t>
  </si>
  <si>
    <t>3581533700</t>
  </si>
  <si>
    <t>Poistková patróna PHN 2  250A gG</t>
  </si>
  <si>
    <t>3581533400</t>
  </si>
  <si>
    <t>Poistková patróna PHN 1  80A gG/gF1</t>
  </si>
  <si>
    <t>3581533200</t>
  </si>
  <si>
    <t>Poistková patróna PHN 1  50A gG/gF1</t>
  </si>
  <si>
    <t>3570328900</t>
  </si>
  <si>
    <t>Skriňa SR 7 zinková</t>
  </si>
  <si>
    <t>210220021</t>
  </si>
  <si>
    <t>Uzemňovacie vedenie v zemi včít. svoriek, prepojenia, izolácie spojov FeZn do 120 mm2</t>
  </si>
  <si>
    <t>3540402700</t>
  </si>
  <si>
    <t>HR-Pásovina 30/4</t>
  </si>
  <si>
    <t>3540406500</t>
  </si>
  <si>
    <t>HR-Svorka SR 02</t>
  </si>
  <si>
    <t>210901077</t>
  </si>
  <si>
    <t>Silový kábel 750-1000 V (v mm2) voľne uložený "Solidal" AYKY 1 kV 3x185 + 95</t>
  </si>
  <si>
    <t>3410204500</t>
  </si>
  <si>
    <t>Kábel silový hliníkový AYKY 3Bx185+95</t>
  </si>
  <si>
    <t>210950204</t>
  </si>
  <si>
    <t>Príplatok na zaťahovanie káblov, váha kábla do 6 kg</t>
  </si>
  <si>
    <t>HZS-001</t>
  </si>
  <si>
    <t>hod</t>
  </si>
  <si>
    <t>R</t>
  </si>
  <si>
    <t>M21-MV</t>
  </si>
  <si>
    <t>Murárske výpomoci</t>
  </si>
  <si>
    <t>M21-PM</t>
  </si>
  <si>
    <t>Podružný materiál</t>
  </si>
  <si>
    <t>M21-PPV</t>
  </si>
  <si>
    <t>Podiel pridružených výkonov</t>
  </si>
  <si>
    <t>460010011</t>
  </si>
  <si>
    <t>Vytýčenie trasy vonkajšieho silového vedenia, v prehľadnom teréne vedenie NN (tiež v obci)</t>
  </si>
  <si>
    <t>km</t>
  </si>
  <si>
    <t>460080001</t>
  </si>
  <si>
    <t>Základ z prostého betónu s dopravou zmesi a betonážou do prírodnej zeminy bez debnenia</t>
  </si>
  <si>
    <t>460080101</t>
  </si>
  <si>
    <t>Rozbúranie betónového základu s premiestením sutiny, zásypom jamy,zhutnením a úpravou pláne</t>
  </si>
  <si>
    <t>460200163</t>
  </si>
  <si>
    <t>Hĺbenie káblovej ryhy 35 cm širokej a 80 cm hlbokej, v zemine triedy 3</t>
  </si>
  <si>
    <t>460420201</t>
  </si>
  <si>
    <t>Rekonštr. káblového lôžka z preosiatej zeminy so zakrytím tehlami v smere kábla šírka 35 cm</t>
  </si>
  <si>
    <t>5961046500</t>
  </si>
  <si>
    <t>Tehly plné pálené 29x14x6,5 P 15 I</t>
  </si>
  <si>
    <t>tks</t>
  </si>
  <si>
    <t>460490012</t>
  </si>
  <si>
    <t>Rozvinutie a uloženie výstražnej fólie z PVC do ryhy, šírka 33 cm</t>
  </si>
  <si>
    <t>2830002000</t>
  </si>
  <si>
    <t>Fólia červená v m</t>
  </si>
  <si>
    <t>460510022</t>
  </si>
  <si>
    <t>Úplné zriadenie a osadenie káblového priestupu z PVC rúr svetlosti do 15, 0 cm bez zemných prác</t>
  </si>
  <si>
    <t>2861113700</t>
  </si>
  <si>
    <t>PVC-U rúry odpadové hrdlované 140x2,8x 200</t>
  </si>
  <si>
    <t>460560163</t>
  </si>
  <si>
    <t>Ručný zásyp nezap. káblovej ryhy bez zhutn. zeminy, 35 cm širokej, 80 cm hlbokej v zemine tr. 3</t>
  </si>
  <si>
    <t>M46-PPV</t>
  </si>
  <si>
    <t xml:space="preserve">Dátum: </t>
  </si>
  <si>
    <t>Dátum:</t>
  </si>
  <si>
    <t xml:space="preserve">Dátum:  </t>
  </si>
  <si>
    <t xml:space="preserve">Dátum:  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</si>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</sst>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dd/mm/yy"/>
    <numFmt numFmtId="166" formatCode="#,##0;\-#,##0"/>
    <numFmt numFmtId="167" formatCode="#,##0.00;\-#,##0.00"/>
    <numFmt numFmtId="168" formatCode="0.00%;\-0.00%"/>
    <numFmt numFmtId="169" formatCode="#,##0.000;\-#,##0.000"/>
    <numFmt numFmtId="170" formatCode="#,##0.00000;\-#,##0.00000"/>
    <numFmt numFmtId="171" formatCode="#,##0.000_ ;\-#,##0.000\ "/>
    <numFmt numFmtId="172" formatCode="#,##0.00_ ;\-#,##0.00\ "/>
  </numFmts>
  <fonts count="61">
    <font>
      <sz val="8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b/>
      <sz val="14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b/>
      <u val="single"/>
      <sz val="11"/>
      <color indexed="10"/>
      <name val="Arial CE"/>
      <family val="2"/>
    </font>
    <font>
      <sz val="8"/>
      <color indexed="8"/>
      <name val="Arial CYR"/>
      <family val="2"/>
    </font>
    <font>
      <b/>
      <sz val="8"/>
      <color indexed="18"/>
      <name val="Arial CE"/>
      <family val="2"/>
    </font>
    <font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sz val="8"/>
      <color indexed="10"/>
      <name val="Arial CE"/>
      <family val="2"/>
    </font>
    <font>
      <b/>
      <sz val="14"/>
      <color indexed="10"/>
      <name val="Arial CE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5" applyNumberFormat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7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/>
      <protection/>
    </xf>
    <xf numFmtId="164" fontId="5" fillId="0" borderId="27" xfId="0" applyNumberFormat="1" applyFont="1" applyBorder="1" applyAlignment="1" applyProtection="1">
      <alignment horizontal="right" vertical="center"/>
      <protection/>
    </xf>
    <xf numFmtId="165" fontId="5" fillId="0" borderId="25" xfId="0" applyNumberFormat="1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6" fontId="0" fillId="0" borderId="38" xfId="0" applyNumberFormat="1" applyFont="1" applyBorder="1" applyAlignment="1" applyProtection="1">
      <alignment horizontal="right" vertical="center"/>
      <protection/>
    </xf>
    <xf numFmtId="166" fontId="0" fillId="0" borderId="39" xfId="0" applyNumberFormat="1" applyFont="1" applyBorder="1" applyAlignment="1" applyProtection="1">
      <alignment horizontal="right" vertical="center"/>
      <protection/>
    </xf>
    <xf numFmtId="166" fontId="8" fillId="0" borderId="40" xfId="0" applyNumberFormat="1" applyFont="1" applyBorder="1" applyAlignment="1" applyProtection="1">
      <alignment horizontal="right" vertical="center"/>
      <protection/>
    </xf>
    <xf numFmtId="167" fontId="8" fillId="0" borderId="41" xfId="0" applyNumberFormat="1" applyFont="1" applyBorder="1" applyAlignment="1" applyProtection="1">
      <alignment horizontal="right" vertical="center"/>
      <protection/>
    </xf>
    <xf numFmtId="166" fontId="0" fillId="0" borderId="40" xfId="0" applyNumberFormat="1" applyFont="1" applyBorder="1" applyAlignment="1" applyProtection="1">
      <alignment horizontal="right" vertical="center"/>
      <protection/>
    </xf>
    <xf numFmtId="166" fontId="0" fillId="0" borderId="41" xfId="0" applyNumberFormat="1" applyFont="1" applyBorder="1" applyAlignment="1" applyProtection="1">
      <alignment horizontal="right" vertical="center"/>
      <protection/>
    </xf>
    <xf numFmtId="166" fontId="8" fillId="0" borderId="39" xfId="0" applyNumberFormat="1" applyFont="1" applyBorder="1" applyAlignment="1" applyProtection="1">
      <alignment horizontal="right" vertical="center"/>
      <protection/>
    </xf>
    <xf numFmtId="166" fontId="0" fillId="0" borderId="17" xfId="0" applyNumberFormat="1" applyFont="1" applyBorder="1" applyAlignment="1" applyProtection="1">
      <alignment horizontal="right" vertical="center"/>
      <protection/>
    </xf>
    <xf numFmtId="167" fontId="8" fillId="0" borderId="39" xfId="0" applyNumberFormat="1" applyFont="1" applyBorder="1" applyAlignment="1" applyProtection="1">
      <alignment horizontal="right" vertical="center"/>
      <protection/>
    </xf>
    <xf numFmtId="166" fontId="0" fillId="0" borderId="42" xfId="0" applyNumberFormat="1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7" fontId="8" fillId="0" borderId="4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7" fontId="0" fillId="0" borderId="47" xfId="0" applyNumberFormat="1" applyFont="1" applyBorder="1" applyAlignment="1" applyProtection="1">
      <alignment horizontal="right" vertical="center"/>
      <protection/>
    </xf>
    <xf numFmtId="166" fontId="0" fillId="0" borderId="50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8" fontId="5" fillId="0" borderId="46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167" fontId="8" fillId="0" borderId="29" xfId="0" applyNumberFormat="1" applyFont="1" applyBorder="1" applyAlignment="1" applyProtection="1">
      <alignment horizontal="right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167" fontId="0" fillId="0" borderId="29" xfId="0" applyNumberFormat="1" applyFont="1" applyBorder="1" applyAlignment="1" applyProtection="1">
      <alignment horizontal="right" vertical="center"/>
      <protection/>
    </xf>
    <xf numFmtId="166" fontId="0" fillId="0" borderId="31" xfId="0" applyNumberFormat="1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7" fontId="8" fillId="0" borderId="55" xfId="0" applyNumberFormat="1" applyFont="1" applyBorder="1" applyAlignment="1" applyProtection="1">
      <alignment horizontal="right" vertical="center"/>
      <protection/>
    </xf>
    <xf numFmtId="167" fontId="8" fillId="0" borderId="30" xfId="0" applyNumberFormat="1" applyFont="1" applyBorder="1" applyAlignment="1" applyProtection="1">
      <alignment horizontal="right" vertical="center"/>
      <protection/>
    </xf>
    <xf numFmtId="166" fontId="8" fillId="0" borderId="17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/>
      <protection/>
    </xf>
    <xf numFmtId="0" fontId="3" fillId="0" borderId="51" xfId="0" applyFont="1" applyBorder="1" applyAlignment="1" applyProtection="1">
      <alignment horizontal="left"/>
      <protection/>
    </xf>
    <xf numFmtId="2" fontId="5" fillId="0" borderId="50" xfId="0" applyNumberFormat="1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167" fontId="5" fillId="0" borderId="50" xfId="0" applyNumberFormat="1" applyFont="1" applyBorder="1" applyAlignment="1" applyProtection="1">
      <alignment horizontal="left" vertical="center"/>
      <protection/>
    </xf>
    <xf numFmtId="167" fontId="8" fillId="0" borderId="51" xfId="0" applyNumberFormat="1" applyFont="1" applyBorder="1" applyAlignment="1" applyProtection="1">
      <alignment horizontal="righ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11" fillId="0" borderId="62" xfId="0" applyFont="1" applyBorder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 applyProtection="1">
      <alignment horizontal="righ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7" fontId="6" fillId="0" borderId="50" xfId="0" applyNumberFormat="1" applyFont="1" applyBorder="1" applyAlignment="1" applyProtection="1">
      <alignment horizontal="right" vertical="center"/>
      <protection/>
    </xf>
    <xf numFmtId="167" fontId="6" fillId="0" borderId="47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7" fontId="13" fillId="0" borderId="26" xfId="0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top"/>
      <protection/>
    </xf>
    <xf numFmtId="0" fontId="12" fillId="0" borderId="44" xfId="0" applyFont="1" applyBorder="1" applyAlignment="1" applyProtection="1">
      <alignment horizontal="left" vertical="center"/>
      <protection/>
    </xf>
    <xf numFmtId="0" fontId="12" fillId="0" borderId="5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18" fillId="33" borderId="46" xfId="0" applyFont="1" applyFill="1" applyBorder="1" applyAlignment="1">
      <alignment horizontal="center" wrapText="1"/>
    </xf>
    <xf numFmtId="0" fontId="18" fillId="33" borderId="46" xfId="0" applyFont="1" applyFill="1" applyBorder="1" applyAlignment="1">
      <alignment horizontal="left" wrapText="1"/>
    </xf>
    <xf numFmtId="169" fontId="18" fillId="33" borderId="46" xfId="0" applyNumberFormat="1" applyFont="1" applyFill="1" applyBorder="1" applyAlignment="1">
      <alignment horizontal="right"/>
    </xf>
    <xf numFmtId="0" fontId="13" fillId="0" borderId="46" xfId="0" applyFont="1" applyBorder="1" applyAlignment="1">
      <alignment horizontal="center" wrapText="1"/>
    </xf>
    <xf numFmtId="0" fontId="13" fillId="0" borderId="46" xfId="0" applyFont="1" applyBorder="1" applyAlignment="1">
      <alignment horizontal="left" wrapText="1"/>
    </xf>
    <xf numFmtId="169" fontId="13" fillId="0" borderId="46" xfId="0" applyNumberFormat="1" applyFont="1" applyBorder="1" applyAlignment="1">
      <alignment horizontal="right"/>
    </xf>
    <xf numFmtId="0" fontId="19" fillId="0" borderId="46" xfId="0" applyFont="1" applyBorder="1" applyAlignment="1">
      <alignment horizontal="center" wrapText="1"/>
    </xf>
    <xf numFmtId="0" fontId="19" fillId="0" borderId="46" xfId="0" applyFont="1" applyBorder="1" applyAlignment="1">
      <alignment horizontal="left" wrapText="1"/>
    </xf>
    <xf numFmtId="169" fontId="19" fillId="0" borderId="46" xfId="0" applyNumberFormat="1" applyFont="1" applyBorder="1" applyAlignment="1">
      <alignment horizontal="right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166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69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66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/>
    </xf>
    <xf numFmtId="169" fontId="5" fillId="0" borderId="67" xfId="0" applyNumberFormat="1" applyFont="1" applyBorder="1" applyAlignment="1">
      <alignment horizontal="right"/>
    </xf>
    <xf numFmtId="170" fontId="5" fillId="0" borderId="67" xfId="0" applyNumberFormat="1" applyFont="1" applyBorder="1" applyAlignment="1">
      <alignment horizontal="right"/>
    </xf>
    <xf numFmtId="169" fontId="5" fillId="0" borderId="68" xfId="0" applyNumberFormat="1" applyFont="1" applyBorder="1" applyAlignment="1">
      <alignment horizontal="right"/>
    </xf>
    <xf numFmtId="166" fontId="5" fillId="0" borderId="69" xfId="0" applyNumberFormat="1" applyFont="1" applyBorder="1" applyAlignment="1">
      <alignment horizontal="right"/>
    </xf>
    <xf numFmtId="0" fontId="5" fillId="0" borderId="70" xfId="0" applyFont="1" applyBorder="1" applyAlignment="1">
      <alignment horizontal="left" wrapText="1"/>
    </xf>
    <xf numFmtId="169" fontId="5" fillId="0" borderId="70" xfId="0" applyNumberFormat="1" applyFont="1" applyBorder="1" applyAlignment="1">
      <alignment horizontal="right"/>
    </xf>
    <xf numFmtId="170" fontId="5" fillId="0" borderId="70" xfId="0" applyNumberFormat="1" applyFont="1" applyBorder="1" applyAlignment="1">
      <alignment horizontal="right"/>
    </xf>
    <xf numFmtId="169" fontId="5" fillId="0" borderId="71" xfId="0" applyNumberFormat="1" applyFont="1" applyBorder="1" applyAlignment="1">
      <alignment horizontal="right"/>
    </xf>
    <xf numFmtId="166" fontId="5" fillId="0" borderId="72" xfId="0" applyNumberFormat="1" applyFont="1" applyBorder="1" applyAlignment="1">
      <alignment horizontal="right"/>
    </xf>
    <xf numFmtId="0" fontId="5" fillId="0" borderId="73" xfId="0" applyFont="1" applyBorder="1" applyAlignment="1">
      <alignment horizontal="left" wrapText="1"/>
    </xf>
    <xf numFmtId="169" fontId="5" fillId="0" borderId="73" xfId="0" applyNumberFormat="1" applyFont="1" applyBorder="1" applyAlignment="1">
      <alignment horizontal="right"/>
    </xf>
    <xf numFmtId="170" fontId="5" fillId="0" borderId="73" xfId="0" applyNumberFormat="1" applyFont="1" applyBorder="1" applyAlignment="1">
      <alignment horizontal="right"/>
    </xf>
    <xf numFmtId="169" fontId="5" fillId="0" borderId="74" xfId="0" applyNumberFormat="1" applyFont="1" applyBorder="1" applyAlignment="1">
      <alignment horizontal="right"/>
    </xf>
    <xf numFmtId="166" fontId="22" fillId="0" borderId="72" xfId="0" applyNumberFormat="1" applyFont="1" applyBorder="1" applyAlignment="1">
      <alignment horizontal="right"/>
    </xf>
    <xf numFmtId="0" fontId="22" fillId="0" borderId="73" xfId="0" applyFont="1" applyBorder="1" applyAlignment="1">
      <alignment horizontal="left" wrapText="1"/>
    </xf>
    <xf numFmtId="169" fontId="22" fillId="0" borderId="73" xfId="0" applyNumberFormat="1" applyFont="1" applyBorder="1" applyAlignment="1">
      <alignment horizontal="right"/>
    </xf>
    <xf numFmtId="170" fontId="22" fillId="0" borderId="73" xfId="0" applyNumberFormat="1" applyFont="1" applyBorder="1" applyAlignment="1">
      <alignment horizontal="right"/>
    </xf>
    <xf numFmtId="169" fontId="22" fillId="0" borderId="74" xfId="0" applyNumberFormat="1" applyFont="1" applyBorder="1" applyAlignment="1">
      <alignment horizontal="right"/>
    </xf>
    <xf numFmtId="166" fontId="5" fillId="0" borderId="75" xfId="0" applyNumberFormat="1" applyFont="1" applyBorder="1" applyAlignment="1">
      <alignment horizontal="right"/>
    </xf>
    <xf numFmtId="0" fontId="5" fillId="0" borderId="76" xfId="0" applyFont="1" applyBorder="1" applyAlignment="1">
      <alignment horizontal="left" wrapText="1"/>
    </xf>
    <xf numFmtId="169" fontId="5" fillId="0" borderId="76" xfId="0" applyNumberFormat="1" applyFont="1" applyBorder="1" applyAlignment="1">
      <alignment horizontal="right"/>
    </xf>
    <xf numFmtId="170" fontId="5" fillId="0" borderId="76" xfId="0" applyNumberFormat="1" applyFont="1" applyBorder="1" applyAlignment="1">
      <alignment horizontal="right"/>
    </xf>
    <xf numFmtId="169" fontId="5" fillId="0" borderId="77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9" fontId="23" fillId="0" borderId="0" xfId="0" applyNumberFormat="1" applyFont="1" applyAlignment="1">
      <alignment horizontal="right"/>
    </xf>
    <xf numFmtId="170" fontId="23" fillId="0" borderId="0" xfId="0" applyNumberFormat="1" applyFont="1" applyAlignment="1">
      <alignment horizontal="right"/>
    </xf>
    <xf numFmtId="0" fontId="6" fillId="0" borderId="46" xfId="0" applyFont="1" applyBorder="1" applyAlignment="1" applyProtection="1">
      <alignment horizontal="left"/>
      <protection/>
    </xf>
    <xf numFmtId="166" fontId="24" fillId="0" borderId="72" xfId="0" applyNumberFormat="1" applyFont="1" applyBorder="1" applyAlignment="1">
      <alignment horizontal="right"/>
    </xf>
    <xf numFmtId="0" fontId="24" fillId="0" borderId="73" xfId="0" applyFont="1" applyBorder="1" applyAlignment="1">
      <alignment horizontal="left" wrapText="1"/>
    </xf>
    <xf numFmtId="169" fontId="24" fillId="0" borderId="73" xfId="0" applyNumberFormat="1" applyFont="1" applyBorder="1" applyAlignment="1">
      <alignment horizontal="right"/>
    </xf>
    <xf numFmtId="170" fontId="24" fillId="0" borderId="73" xfId="0" applyNumberFormat="1" applyFont="1" applyBorder="1" applyAlignment="1">
      <alignment horizontal="right"/>
    </xf>
    <xf numFmtId="169" fontId="24" fillId="0" borderId="74" xfId="0" applyNumberFormat="1" applyFont="1" applyBorder="1" applyAlignment="1">
      <alignment horizontal="right"/>
    </xf>
    <xf numFmtId="0" fontId="2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6" fillId="0" borderId="25" xfId="0" applyFont="1" applyFill="1" applyBorder="1" applyAlignment="1" applyProtection="1">
      <alignment horizontal="center" vertical="center" wrapText="1"/>
      <protection/>
    </xf>
    <xf numFmtId="166" fontId="22" fillId="0" borderId="66" xfId="0" applyNumberFormat="1" applyFont="1" applyBorder="1" applyAlignment="1">
      <alignment horizontal="right"/>
    </xf>
    <xf numFmtId="0" fontId="22" fillId="0" borderId="67" xfId="0" applyFont="1" applyBorder="1" applyAlignment="1">
      <alignment horizontal="left" wrapText="1"/>
    </xf>
    <xf numFmtId="169" fontId="22" fillId="0" borderId="67" xfId="0" applyNumberFormat="1" applyFont="1" applyBorder="1" applyAlignment="1">
      <alignment horizontal="right"/>
    </xf>
    <xf numFmtId="170" fontId="22" fillId="0" borderId="67" xfId="0" applyNumberFormat="1" applyFont="1" applyBorder="1" applyAlignment="1">
      <alignment horizontal="right"/>
    </xf>
    <xf numFmtId="169" fontId="22" fillId="0" borderId="68" xfId="0" applyNumberFormat="1" applyFont="1" applyBorder="1" applyAlignment="1">
      <alignment horizontal="right"/>
    </xf>
    <xf numFmtId="166" fontId="22" fillId="0" borderId="75" xfId="0" applyNumberFormat="1" applyFont="1" applyBorder="1" applyAlignment="1">
      <alignment horizontal="right"/>
    </xf>
    <xf numFmtId="0" fontId="22" fillId="0" borderId="76" xfId="0" applyFont="1" applyBorder="1" applyAlignment="1">
      <alignment horizontal="left" wrapText="1"/>
    </xf>
    <xf numFmtId="169" fontId="22" fillId="0" borderId="76" xfId="0" applyNumberFormat="1" applyFont="1" applyBorder="1" applyAlignment="1">
      <alignment horizontal="right"/>
    </xf>
    <xf numFmtId="170" fontId="22" fillId="0" borderId="76" xfId="0" applyNumberFormat="1" applyFont="1" applyBorder="1" applyAlignment="1">
      <alignment horizontal="right"/>
    </xf>
    <xf numFmtId="169" fontId="22" fillId="0" borderId="77" xfId="0" applyNumberFormat="1" applyFont="1" applyBorder="1" applyAlignment="1">
      <alignment horizontal="right"/>
    </xf>
    <xf numFmtId="166" fontId="22" fillId="0" borderId="69" xfId="0" applyNumberFormat="1" applyFont="1" applyBorder="1" applyAlignment="1">
      <alignment horizontal="right"/>
    </xf>
    <xf numFmtId="0" fontId="22" fillId="0" borderId="70" xfId="0" applyFont="1" applyBorder="1" applyAlignment="1">
      <alignment horizontal="left" wrapText="1"/>
    </xf>
    <xf numFmtId="169" fontId="22" fillId="0" borderId="70" xfId="0" applyNumberFormat="1" applyFont="1" applyBorder="1" applyAlignment="1">
      <alignment horizontal="right"/>
    </xf>
    <xf numFmtId="170" fontId="22" fillId="0" borderId="70" xfId="0" applyNumberFormat="1" applyFont="1" applyBorder="1" applyAlignment="1">
      <alignment horizontal="right"/>
    </xf>
    <xf numFmtId="169" fontId="22" fillId="0" borderId="71" xfId="0" applyNumberFormat="1" applyFont="1" applyBorder="1" applyAlignment="1">
      <alignment horizontal="right"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166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69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66" fontId="5" fillId="0" borderId="72" xfId="0" applyNumberFormat="1" applyFont="1" applyBorder="1" applyAlignment="1">
      <alignment horizontal="right"/>
    </xf>
    <xf numFmtId="0" fontId="5" fillId="0" borderId="73" xfId="0" applyFont="1" applyBorder="1" applyAlignment="1">
      <alignment horizontal="left" wrapText="1"/>
    </xf>
    <xf numFmtId="169" fontId="5" fillId="0" borderId="73" xfId="0" applyNumberFormat="1" applyFont="1" applyBorder="1" applyAlignment="1">
      <alignment horizontal="right"/>
    </xf>
    <xf numFmtId="170" fontId="5" fillId="0" borderId="73" xfId="0" applyNumberFormat="1" applyFont="1" applyBorder="1" applyAlignment="1">
      <alignment horizontal="right"/>
    </xf>
    <xf numFmtId="169" fontId="5" fillId="0" borderId="74" xfId="0" applyNumberFormat="1" applyFont="1" applyBorder="1" applyAlignment="1">
      <alignment horizontal="right"/>
    </xf>
    <xf numFmtId="166" fontId="22" fillId="0" borderId="72" xfId="0" applyNumberFormat="1" applyFont="1" applyBorder="1" applyAlignment="1">
      <alignment horizontal="right"/>
    </xf>
    <xf numFmtId="0" fontId="22" fillId="0" borderId="73" xfId="0" applyFont="1" applyBorder="1" applyAlignment="1">
      <alignment horizontal="left" wrapText="1"/>
    </xf>
    <xf numFmtId="169" fontId="22" fillId="0" borderId="73" xfId="0" applyNumberFormat="1" applyFont="1" applyBorder="1" applyAlignment="1">
      <alignment horizontal="right"/>
    </xf>
    <xf numFmtId="170" fontId="22" fillId="0" borderId="73" xfId="0" applyNumberFormat="1" applyFont="1" applyBorder="1" applyAlignment="1">
      <alignment horizontal="right"/>
    </xf>
    <xf numFmtId="169" fontId="22" fillId="0" borderId="74" xfId="0" applyNumberFormat="1" applyFont="1" applyBorder="1" applyAlignment="1">
      <alignment horizontal="right"/>
    </xf>
    <xf numFmtId="166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/>
    </xf>
    <xf numFmtId="169" fontId="5" fillId="0" borderId="67" xfId="0" applyNumberFormat="1" applyFont="1" applyBorder="1" applyAlignment="1">
      <alignment horizontal="right"/>
    </xf>
    <xf numFmtId="170" fontId="5" fillId="0" borderId="67" xfId="0" applyNumberFormat="1" applyFont="1" applyBorder="1" applyAlignment="1">
      <alignment horizontal="right"/>
    </xf>
    <xf numFmtId="169" fontId="5" fillId="0" borderId="68" xfId="0" applyNumberFormat="1" applyFont="1" applyBorder="1" applyAlignment="1">
      <alignment horizontal="right"/>
    </xf>
    <xf numFmtId="166" fontId="5" fillId="0" borderId="69" xfId="0" applyNumberFormat="1" applyFont="1" applyBorder="1" applyAlignment="1">
      <alignment horizontal="right"/>
    </xf>
    <xf numFmtId="0" fontId="5" fillId="0" borderId="70" xfId="0" applyFont="1" applyBorder="1" applyAlignment="1">
      <alignment horizontal="left" wrapText="1"/>
    </xf>
    <xf numFmtId="169" fontId="5" fillId="0" borderId="70" xfId="0" applyNumberFormat="1" applyFont="1" applyBorder="1" applyAlignment="1">
      <alignment horizontal="right"/>
    </xf>
    <xf numFmtId="170" fontId="5" fillId="0" borderId="70" xfId="0" applyNumberFormat="1" applyFont="1" applyBorder="1" applyAlignment="1">
      <alignment horizontal="right"/>
    </xf>
    <xf numFmtId="169" fontId="5" fillId="0" borderId="71" xfId="0" applyNumberFormat="1" applyFont="1" applyBorder="1" applyAlignment="1">
      <alignment horizontal="right"/>
    </xf>
    <xf numFmtId="166" fontId="22" fillId="0" borderId="66" xfId="0" applyNumberFormat="1" applyFont="1" applyBorder="1" applyAlignment="1">
      <alignment horizontal="right"/>
    </xf>
    <xf numFmtId="0" fontId="22" fillId="0" borderId="67" xfId="0" applyFont="1" applyBorder="1" applyAlignment="1">
      <alignment horizontal="left" wrapText="1"/>
    </xf>
    <xf numFmtId="169" fontId="22" fillId="0" borderId="67" xfId="0" applyNumberFormat="1" applyFont="1" applyBorder="1" applyAlignment="1">
      <alignment horizontal="right"/>
    </xf>
    <xf numFmtId="170" fontId="22" fillId="0" borderId="67" xfId="0" applyNumberFormat="1" applyFont="1" applyBorder="1" applyAlignment="1">
      <alignment horizontal="right"/>
    </xf>
    <xf numFmtId="169" fontId="22" fillId="0" borderId="68" xfId="0" applyNumberFormat="1" applyFont="1" applyBorder="1" applyAlignment="1">
      <alignment horizontal="right"/>
    </xf>
    <xf numFmtId="166" fontId="22" fillId="0" borderId="75" xfId="0" applyNumberFormat="1" applyFont="1" applyBorder="1" applyAlignment="1">
      <alignment horizontal="right"/>
    </xf>
    <xf numFmtId="0" fontId="22" fillId="0" borderId="76" xfId="0" applyFont="1" applyBorder="1" applyAlignment="1">
      <alignment horizontal="left" wrapText="1"/>
    </xf>
    <xf numFmtId="169" fontId="22" fillId="0" borderId="76" xfId="0" applyNumberFormat="1" applyFont="1" applyBorder="1" applyAlignment="1">
      <alignment horizontal="right"/>
    </xf>
    <xf numFmtId="170" fontId="22" fillId="0" borderId="76" xfId="0" applyNumberFormat="1" applyFont="1" applyBorder="1" applyAlignment="1">
      <alignment horizontal="right"/>
    </xf>
    <xf numFmtId="169" fontId="22" fillId="0" borderId="77" xfId="0" applyNumberFormat="1" applyFont="1" applyBorder="1" applyAlignment="1">
      <alignment horizontal="right"/>
    </xf>
    <xf numFmtId="166" fontId="22" fillId="0" borderId="69" xfId="0" applyNumberFormat="1" applyFont="1" applyBorder="1" applyAlignment="1">
      <alignment horizontal="right"/>
    </xf>
    <xf numFmtId="0" fontId="22" fillId="0" borderId="70" xfId="0" applyFont="1" applyBorder="1" applyAlignment="1">
      <alignment horizontal="left" wrapText="1"/>
    </xf>
    <xf numFmtId="169" fontId="22" fillId="0" borderId="70" xfId="0" applyNumberFormat="1" applyFont="1" applyBorder="1" applyAlignment="1">
      <alignment horizontal="right"/>
    </xf>
    <xf numFmtId="170" fontId="22" fillId="0" borderId="70" xfId="0" applyNumberFormat="1" applyFont="1" applyBorder="1" applyAlignment="1">
      <alignment horizontal="right"/>
    </xf>
    <xf numFmtId="169" fontId="22" fillId="0" borderId="71" xfId="0" applyNumberFormat="1" applyFont="1" applyBorder="1" applyAlignment="1">
      <alignment horizontal="right"/>
    </xf>
    <xf numFmtId="166" fontId="5" fillId="0" borderId="75" xfId="0" applyNumberFormat="1" applyFont="1" applyBorder="1" applyAlignment="1">
      <alignment horizontal="right"/>
    </xf>
    <xf numFmtId="0" fontId="5" fillId="0" borderId="76" xfId="0" applyFont="1" applyBorder="1" applyAlignment="1">
      <alignment horizontal="left" wrapText="1"/>
    </xf>
    <xf numFmtId="169" fontId="5" fillId="0" borderId="76" xfId="0" applyNumberFormat="1" applyFont="1" applyBorder="1" applyAlignment="1">
      <alignment horizontal="right"/>
    </xf>
    <xf numFmtId="170" fontId="5" fillId="0" borderId="76" xfId="0" applyNumberFormat="1" applyFont="1" applyBorder="1" applyAlignment="1">
      <alignment horizontal="right"/>
    </xf>
    <xf numFmtId="169" fontId="5" fillId="0" borderId="77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9" fontId="23" fillId="0" borderId="0" xfId="0" applyNumberFormat="1" applyFont="1" applyAlignment="1">
      <alignment horizontal="right"/>
    </xf>
    <xf numFmtId="170" fontId="23" fillId="0" borderId="0" xfId="0" applyNumberFormat="1" applyFont="1" applyAlignment="1">
      <alignment horizontal="right"/>
    </xf>
    <xf numFmtId="169" fontId="5" fillId="0" borderId="78" xfId="0" applyNumberFormat="1" applyFont="1" applyBorder="1" applyAlignment="1">
      <alignment horizontal="right"/>
    </xf>
    <xf numFmtId="169" fontId="5" fillId="0" borderId="79" xfId="0" applyNumberFormat="1" applyFont="1" applyBorder="1" applyAlignment="1">
      <alignment horizontal="right"/>
    </xf>
    <xf numFmtId="0" fontId="5" fillId="0" borderId="8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55" xfId="0" applyFont="1" applyBorder="1" applyAlignment="1" applyProtection="1">
      <alignment horizontal="left" vertical="center"/>
      <protection/>
    </xf>
    <xf numFmtId="0" fontId="4" fillId="0" borderId="81" xfId="0" applyFont="1" applyBorder="1" applyAlignment="1" applyProtection="1">
      <alignment horizontal="left" vertical="center" wrapText="1"/>
      <protection/>
    </xf>
    <xf numFmtId="0" fontId="4" fillId="0" borderId="82" xfId="0" applyFont="1" applyBorder="1" applyAlignment="1" applyProtection="1">
      <alignment horizontal="left" vertical="center" wrapText="1"/>
      <protection/>
    </xf>
    <xf numFmtId="0" fontId="4" fillId="0" borderId="8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81" xfId="0" applyFont="1" applyBorder="1" applyAlignment="1" applyProtection="1">
      <alignment horizontal="left" vertical="center" wrapText="1"/>
      <protection/>
    </xf>
    <xf numFmtId="0" fontId="5" fillId="0" borderId="82" xfId="0" applyFont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defaultGridColor="0" zoomScalePageLayoutView="0" colorId="8" workbookViewId="0" topLeftCell="A1">
      <pane ySplit="3" topLeftCell="A4" activePane="bottomLeft" state="frozen"/>
      <selection pane="topLeft" activeCell="A1" sqref="A1"/>
      <selection pane="bottomLeft" activeCell="P13" sqref="P13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2" customWidth="1"/>
  </cols>
  <sheetData>
    <row r="1" spans="1:19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ht="24" customHeight="1">
      <c r="A5" s="18"/>
      <c r="B5" s="16" t="s">
        <v>1</v>
      </c>
      <c r="C5" s="16"/>
      <c r="D5" s="16"/>
      <c r="E5" s="268" t="s">
        <v>2</v>
      </c>
      <c r="F5" s="268"/>
      <c r="G5" s="268"/>
      <c r="H5" s="268"/>
      <c r="I5" s="268"/>
      <c r="J5" s="268"/>
      <c r="K5" s="268"/>
      <c r="L5" s="268"/>
      <c r="M5" s="268"/>
      <c r="N5" s="16"/>
      <c r="O5" s="16"/>
      <c r="P5" s="16" t="s">
        <v>3</v>
      </c>
      <c r="Q5" s="19"/>
      <c r="R5" s="20"/>
      <c r="S5" s="21"/>
    </row>
    <row r="6" spans="1:19" ht="24" customHeight="1">
      <c r="A6" s="18"/>
      <c r="B6" s="16" t="s">
        <v>4</v>
      </c>
      <c r="C6" s="16"/>
      <c r="D6" s="16"/>
      <c r="E6" s="269"/>
      <c r="F6" s="269"/>
      <c r="G6" s="269"/>
      <c r="H6" s="269"/>
      <c r="I6" s="269"/>
      <c r="J6" s="269"/>
      <c r="K6" s="269"/>
      <c r="L6" s="269"/>
      <c r="M6" s="269"/>
      <c r="N6" s="16"/>
      <c r="O6" s="16"/>
      <c r="P6" s="16" t="s">
        <v>5</v>
      </c>
      <c r="Q6" s="22"/>
      <c r="R6" s="23"/>
      <c r="S6" s="21"/>
    </row>
    <row r="7" spans="1:19" ht="24" customHeight="1">
      <c r="A7" s="18"/>
      <c r="B7" s="16"/>
      <c r="C7" s="16"/>
      <c r="D7" s="16"/>
      <c r="E7" s="270"/>
      <c r="F7" s="270"/>
      <c r="G7" s="270"/>
      <c r="H7" s="270"/>
      <c r="I7" s="270"/>
      <c r="J7" s="270"/>
      <c r="K7" s="270"/>
      <c r="L7" s="270"/>
      <c r="M7" s="270"/>
      <c r="N7" s="16"/>
      <c r="O7" s="16"/>
      <c r="P7" s="16" t="s">
        <v>6</v>
      </c>
      <c r="Q7" s="24" t="s">
        <v>7</v>
      </c>
      <c r="R7" s="25"/>
      <c r="S7" s="21"/>
    </row>
    <row r="8" spans="1:19" ht="24" customHeight="1">
      <c r="A8" s="18"/>
      <c r="B8" s="271"/>
      <c r="C8" s="271"/>
      <c r="D8" s="27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ht="24" customHeight="1">
      <c r="A9" s="18"/>
      <c r="B9" s="16" t="s">
        <v>10</v>
      </c>
      <c r="C9" s="16"/>
      <c r="D9" s="16"/>
      <c r="E9" s="272" t="s">
        <v>11</v>
      </c>
      <c r="F9" s="272"/>
      <c r="G9" s="272"/>
      <c r="H9" s="272"/>
      <c r="I9" s="272"/>
      <c r="J9" s="272"/>
      <c r="K9" s="272"/>
      <c r="L9" s="272"/>
      <c r="M9" s="272"/>
      <c r="N9" s="16"/>
      <c r="O9" s="16"/>
      <c r="P9" s="26"/>
      <c r="Q9" s="27"/>
      <c r="R9" s="28"/>
      <c r="S9" s="21"/>
    </row>
    <row r="10" spans="1:19" ht="24" customHeight="1">
      <c r="A10" s="18"/>
      <c r="B10" s="16" t="s">
        <v>12</v>
      </c>
      <c r="C10" s="16"/>
      <c r="D10" s="16"/>
      <c r="E10" s="273" t="s">
        <v>13</v>
      </c>
      <c r="F10" s="273"/>
      <c r="G10" s="273"/>
      <c r="H10" s="273"/>
      <c r="I10" s="273"/>
      <c r="J10" s="273"/>
      <c r="K10" s="273"/>
      <c r="L10" s="273"/>
      <c r="M10" s="273"/>
      <c r="N10" s="16"/>
      <c r="O10" s="16"/>
      <c r="P10" s="26"/>
      <c r="Q10" s="27"/>
      <c r="R10" s="28"/>
      <c r="S10" s="21"/>
    </row>
    <row r="11" spans="1:19" ht="24" customHeight="1">
      <c r="A11" s="18"/>
      <c r="B11" s="16" t="s">
        <v>14</v>
      </c>
      <c r="C11" s="16"/>
      <c r="D11" s="16"/>
      <c r="E11" s="265"/>
      <c r="F11" s="265"/>
      <c r="G11" s="265"/>
      <c r="H11" s="265"/>
      <c r="I11" s="265"/>
      <c r="J11" s="265"/>
      <c r="K11" s="265"/>
      <c r="L11" s="265"/>
      <c r="M11" s="265"/>
      <c r="N11" s="16"/>
      <c r="O11" s="16"/>
      <c r="P11" s="26"/>
      <c r="Q11" s="27"/>
      <c r="R11" s="28"/>
      <c r="S11" s="21"/>
    </row>
    <row r="12" spans="1:19" ht="18" customHeight="1">
      <c r="A12" s="18"/>
      <c r="B12" s="16"/>
      <c r="C12" s="16"/>
      <c r="D12" s="16"/>
      <c r="E12" s="29" t="s">
        <v>15</v>
      </c>
      <c r="F12" s="16"/>
      <c r="G12" s="16" t="s">
        <v>16</v>
      </c>
      <c r="H12" s="16"/>
      <c r="I12" s="16"/>
      <c r="J12" s="16"/>
      <c r="K12" s="16"/>
      <c r="L12" s="16"/>
      <c r="M12" s="16"/>
      <c r="N12" s="16"/>
      <c r="O12" s="16"/>
      <c r="P12" s="29" t="s">
        <v>17</v>
      </c>
      <c r="Q12" s="30"/>
      <c r="R12" s="16"/>
      <c r="S12" s="21"/>
    </row>
    <row r="13" spans="1:19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34"/>
      <c r="Q13" s="30"/>
      <c r="R13" s="16"/>
      <c r="S13" s="21"/>
    </row>
    <row r="14" spans="1:19" ht="9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</row>
    <row r="15" spans="1:19" ht="20.25" customHeight="1">
      <c r="A15" s="38"/>
      <c r="B15" s="39"/>
      <c r="C15" s="39"/>
      <c r="D15" s="39"/>
      <c r="E15" s="40" t="s">
        <v>18</v>
      </c>
      <c r="F15" s="39"/>
      <c r="G15" s="39"/>
      <c r="H15" s="39"/>
      <c r="I15" s="39"/>
      <c r="J15" s="39"/>
      <c r="K15" s="39"/>
      <c r="L15" s="39"/>
      <c r="M15" s="39"/>
      <c r="N15" s="39"/>
      <c r="O15" s="36"/>
      <c r="P15" s="39"/>
      <c r="Q15" s="39"/>
      <c r="R15" s="39"/>
      <c r="S15" s="41"/>
    </row>
    <row r="16" spans="1:19" ht="21" customHeight="1">
      <c r="A16" s="42" t="s">
        <v>19</v>
      </c>
      <c r="B16" s="43"/>
      <c r="C16" s="43"/>
      <c r="D16" s="44"/>
      <c r="E16" s="45" t="s">
        <v>20</v>
      </c>
      <c r="F16" s="44"/>
      <c r="G16" s="45" t="s">
        <v>21</v>
      </c>
      <c r="H16" s="43"/>
      <c r="I16" s="44"/>
      <c r="J16" s="45" t="s">
        <v>22</v>
      </c>
      <c r="K16" s="43"/>
      <c r="L16" s="45" t="s">
        <v>23</v>
      </c>
      <c r="M16" s="43"/>
      <c r="N16" s="43"/>
      <c r="O16" s="46"/>
      <c r="P16" s="44"/>
      <c r="Q16" s="45" t="s">
        <v>24</v>
      </c>
      <c r="R16" s="43"/>
      <c r="S16" s="47"/>
    </row>
    <row r="17" spans="1:19" ht="18" customHeight="1">
      <c r="A17" s="48"/>
      <c r="B17" s="49"/>
      <c r="C17" s="49"/>
      <c r="D17" s="50">
        <v>0</v>
      </c>
      <c r="E17" s="51">
        <v>0</v>
      </c>
      <c r="F17" s="52"/>
      <c r="G17" s="53"/>
      <c r="H17" s="49"/>
      <c r="I17" s="50">
        <v>0</v>
      </c>
      <c r="J17" s="51">
        <v>0</v>
      </c>
      <c r="K17" s="54"/>
      <c r="L17" s="53"/>
      <c r="M17" s="49"/>
      <c r="N17" s="49"/>
      <c r="O17" s="55"/>
      <c r="P17" s="50">
        <v>0</v>
      </c>
      <c r="Q17" s="53"/>
      <c r="R17" s="56">
        <v>0</v>
      </c>
      <c r="S17" s="57"/>
    </row>
    <row r="18" spans="1:19" ht="20.25" customHeight="1">
      <c r="A18" s="38"/>
      <c r="B18" s="39"/>
      <c r="C18" s="39"/>
      <c r="D18" s="39"/>
      <c r="E18" s="40" t="s">
        <v>25</v>
      </c>
      <c r="F18" s="39"/>
      <c r="G18" s="39"/>
      <c r="H18" s="39"/>
      <c r="I18" s="39"/>
      <c r="J18" s="58" t="s">
        <v>26</v>
      </c>
      <c r="K18" s="39"/>
      <c r="L18" s="39"/>
      <c r="M18" s="39"/>
      <c r="N18" s="39"/>
      <c r="O18" s="36"/>
      <c r="P18" s="39"/>
      <c r="Q18" s="39"/>
      <c r="R18" s="39"/>
      <c r="S18" s="41"/>
    </row>
    <row r="19" spans="1:19" ht="18" customHeight="1">
      <c r="A19" s="59" t="s">
        <v>27</v>
      </c>
      <c r="B19" s="60"/>
      <c r="C19" s="61" t="s">
        <v>28</v>
      </c>
      <c r="D19" s="62"/>
      <c r="E19" s="62"/>
      <c r="F19" s="63"/>
      <c r="G19" s="59" t="s">
        <v>29</v>
      </c>
      <c r="H19" s="64"/>
      <c r="I19" s="61" t="s">
        <v>30</v>
      </c>
      <c r="J19" s="62"/>
      <c r="K19" s="62"/>
      <c r="L19" s="59" t="s">
        <v>31</v>
      </c>
      <c r="M19" s="64"/>
      <c r="N19" s="61" t="s">
        <v>32</v>
      </c>
      <c r="O19" s="65"/>
      <c r="P19" s="62"/>
      <c r="Q19" s="62"/>
      <c r="R19" s="62"/>
      <c r="S19" s="63"/>
    </row>
    <row r="20" spans="1:19" ht="18" customHeight="1">
      <c r="A20" s="66" t="s">
        <v>33</v>
      </c>
      <c r="B20" s="67" t="s">
        <v>34</v>
      </c>
      <c r="C20" s="68"/>
      <c r="D20" s="69" t="s">
        <v>35</v>
      </c>
      <c r="E20" s="70">
        <f>' SO 02 Drevený prístr'!E20+' SO 01 Dom ľudových t'!E20+' Bleskozvod'!E20+'42-42016 - Prípojka elektriky'!E20</f>
        <v>0</v>
      </c>
      <c r="F20" s="71"/>
      <c r="G20" s="66" t="s">
        <v>36</v>
      </c>
      <c r="H20" s="72" t="s">
        <v>37</v>
      </c>
      <c r="I20" s="73"/>
      <c r="J20" s="74">
        <v>0</v>
      </c>
      <c r="K20" s="75"/>
      <c r="L20" s="66" t="s">
        <v>38</v>
      </c>
      <c r="M20" s="76" t="s">
        <v>39</v>
      </c>
      <c r="N20" s="77"/>
      <c r="O20" s="46"/>
      <c r="P20" s="77"/>
      <c r="Q20" s="78"/>
      <c r="R20" s="70">
        <v>0</v>
      </c>
      <c r="S20" s="71"/>
    </row>
    <row r="21" spans="1:19" ht="18" customHeight="1">
      <c r="A21" s="66" t="s">
        <v>40</v>
      </c>
      <c r="B21" s="79"/>
      <c r="C21" s="80"/>
      <c r="D21" s="69" t="s">
        <v>41</v>
      </c>
      <c r="E21" s="70">
        <f>' SO 02 Drevený prístr'!E21+' SO 01 Dom ľudových t'!E21+' Bleskozvod'!E21+'42-42016 - Prípojka elektriky'!E21</f>
        <v>0</v>
      </c>
      <c r="F21" s="71"/>
      <c r="G21" s="66" t="s">
        <v>42</v>
      </c>
      <c r="H21" s="16" t="s">
        <v>43</v>
      </c>
      <c r="I21" s="73"/>
      <c r="J21" s="74">
        <v>0</v>
      </c>
      <c r="K21" s="75"/>
      <c r="L21" s="66" t="s">
        <v>44</v>
      </c>
      <c r="M21" s="76" t="s">
        <v>45</v>
      </c>
      <c r="N21" s="77"/>
      <c r="O21" s="46"/>
      <c r="P21" s="77"/>
      <c r="Q21" s="78"/>
      <c r="R21" s="70">
        <v>0</v>
      </c>
      <c r="S21" s="71"/>
    </row>
    <row r="22" spans="1:19" ht="18" customHeight="1">
      <c r="A22" s="66" t="s">
        <v>46</v>
      </c>
      <c r="B22" s="67" t="s">
        <v>47</v>
      </c>
      <c r="C22" s="68"/>
      <c r="D22" s="69" t="s">
        <v>35</v>
      </c>
      <c r="E22" s="70">
        <f>' SO 02 Drevený prístr'!E22+' SO 01 Dom ľudových t'!E22+' Bleskozvod'!E22+'42-42016 - Prípojka elektriky'!E22</f>
        <v>0</v>
      </c>
      <c r="F22" s="71"/>
      <c r="G22" s="66" t="s">
        <v>48</v>
      </c>
      <c r="H22" s="72" t="s">
        <v>49</v>
      </c>
      <c r="I22" s="73"/>
      <c r="J22" s="74">
        <v>0</v>
      </c>
      <c r="K22" s="75"/>
      <c r="L22" s="66" t="s">
        <v>50</v>
      </c>
      <c r="M22" s="76" t="s">
        <v>51</v>
      </c>
      <c r="N22" s="77"/>
      <c r="O22" s="46"/>
      <c r="P22" s="77"/>
      <c r="Q22" s="78"/>
      <c r="R22" s="70">
        <v>0</v>
      </c>
      <c r="S22" s="71"/>
    </row>
    <row r="23" spans="1:19" ht="18" customHeight="1">
      <c r="A23" s="66" t="s">
        <v>52</v>
      </c>
      <c r="B23" s="79"/>
      <c r="C23" s="80"/>
      <c r="D23" s="69" t="s">
        <v>41</v>
      </c>
      <c r="E23" s="70">
        <f>' SO 02 Drevený prístr'!E23+' SO 01 Dom ľudových t'!E23+' Bleskozvod'!E23+'42-42016 - Prípojka elektriky'!E23</f>
        <v>0</v>
      </c>
      <c r="F23" s="71"/>
      <c r="G23" s="66" t="s">
        <v>53</v>
      </c>
      <c r="H23" s="72"/>
      <c r="I23" s="73"/>
      <c r="J23" s="74">
        <v>0</v>
      </c>
      <c r="K23" s="75"/>
      <c r="L23" s="66" t="s">
        <v>54</v>
      </c>
      <c r="M23" s="76" t="s">
        <v>55</v>
      </c>
      <c r="N23" s="77"/>
      <c r="O23" s="46"/>
      <c r="P23" s="77"/>
      <c r="Q23" s="78"/>
      <c r="R23" s="70">
        <v>0</v>
      </c>
      <c r="S23" s="71"/>
    </row>
    <row r="24" spans="1:19" ht="18" customHeight="1">
      <c r="A24" s="66" t="s">
        <v>56</v>
      </c>
      <c r="B24" s="67" t="s">
        <v>57</v>
      </c>
      <c r="C24" s="68"/>
      <c r="D24" s="69" t="s">
        <v>35</v>
      </c>
      <c r="E24" s="70">
        <f>' SO 02 Drevený prístr'!E24+' SO 01 Dom ľudových t'!E24+' Bleskozvod'!E24+'42-42016 - Prípojka elektriky'!E24</f>
        <v>0</v>
      </c>
      <c r="F24" s="71"/>
      <c r="G24" s="81"/>
      <c r="H24" s="77"/>
      <c r="I24" s="73"/>
      <c r="J24" s="74"/>
      <c r="K24" s="75"/>
      <c r="L24" s="66" t="s">
        <v>58</v>
      </c>
      <c r="M24" s="76" t="s">
        <v>59</v>
      </c>
      <c r="N24" s="77"/>
      <c r="O24" s="46"/>
      <c r="P24" s="77"/>
      <c r="Q24" s="78"/>
      <c r="R24" s="70">
        <v>0</v>
      </c>
      <c r="S24" s="71"/>
    </row>
    <row r="25" spans="1:19" ht="18" customHeight="1">
      <c r="A25" s="66" t="s">
        <v>60</v>
      </c>
      <c r="B25" s="79"/>
      <c r="C25" s="80"/>
      <c r="D25" s="69" t="s">
        <v>41</v>
      </c>
      <c r="E25" s="70">
        <f>' SO 02 Drevený prístr'!E25+' SO 01 Dom ľudových t'!E25+' Bleskozvod'!E25+'42-42016 - Prípojka elektriky'!E25</f>
        <v>0</v>
      </c>
      <c r="F25" s="71"/>
      <c r="G25" s="81"/>
      <c r="H25" s="77"/>
      <c r="I25" s="73"/>
      <c r="J25" s="74"/>
      <c r="K25" s="75"/>
      <c r="L25" s="66" t="s">
        <v>61</v>
      </c>
      <c r="M25" s="72" t="s">
        <v>62</v>
      </c>
      <c r="N25" s="77"/>
      <c r="O25" s="46"/>
      <c r="P25" s="77"/>
      <c r="Q25" s="73"/>
      <c r="R25" s="70">
        <v>0</v>
      </c>
      <c r="S25" s="71"/>
    </row>
    <row r="26" spans="1:19" ht="18" customHeight="1">
      <c r="A26" s="66" t="s">
        <v>63</v>
      </c>
      <c r="B26" s="266" t="s">
        <v>64</v>
      </c>
      <c r="C26" s="266"/>
      <c r="D26" s="266"/>
      <c r="E26" s="82">
        <f>SUM(E20:E25)</f>
        <v>0</v>
      </c>
      <c r="F26" s="41"/>
      <c r="G26" s="66" t="s">
        <v>65</v>
      </c>
      <c r="H26" s="83" t="s">
        <v>66</v>
      </c>
      <c r="I26" s="73"/>
      <c r="J26" s="84"/>
      <c r="K26" s="85"/>
      <c r="L26" s="66" t="s">
        <v>67</v>
      </c>
      <c r="M26" s="83" t="s">
        <v>68</v>
      </c>
      <c r="N26" s="77"/>
      <c r="O26" s="46"/>
      <c r="P26" s="77"/>
      <c r="Q26" s="73"/>
      <c r="R26" s="82">
        <v>0</v>
      </c>
      <c r="S26" s="41"/>
    </row>
    <row r="27" spans="1:19" ht="18" customHeight="1">
      <c r="A27" s="86" t="s">
        <v>69</v>
      </c>
      <c r="B27" s="87" t="s">
        <v>70</v>
      </c>
      <c r="C27" s="88"/>
      <c r="D27" s="89"/>
      <c r="E27" s="90"/>
      <c r="F27" s="37"/>
      <c r="G27" s="86" t="s">
        <v>71</v>
      </c>
      <c r="H27" s="87" t="s">
        <v>72</v>
      </c>
      <c r="I27" s="89"/>
      <c r="J27" s="91">
        <v>0</v>
      </c>
      <c r="K27" s="92"/>
      <c r="L27" s="86" t="s">
        <v>73</v>
      </c>
      <c r="M27" s="87" t="s">
        <v>74</v>
      </c>
      <c r="N27" s="88"/>
      <c r="O27" s="36"/>
      <c r="P27" s="88"/>
      <c r="Q27" s="89"/>
      <c r="R27" s="90">
        <v>0</v>
      </c>
      <c r="S27" s="37"/>
    </row>
    <row r="28" spans="1:19" ht="18" customHeight="1">
      <c r="A28" s="93" t="s">
        <v>12</v>
      </c>
      <c r="B28" s="15"/>
      <c r="C28" s="15"/>
      <c r="D28" s="15"/>
      <c r="E28" s="15"/>
      <c r="F28" s="94"/>
      <c r="G28" s="95"/>
      <c r="H28" s="15"/>
      <c r="I28" s="15"/>
      <c r="J28" s="15"/>
      <c r="K28" s="15"/>
      <c r="L28" s="59" t="s">
        <v>75</v>
      </c>
      <c r="M28" s="44"/>
      <c r="N28" s="61" t="s">
        <v>76</v>
      </c>
      <c r="O28" s="65"/>
      <c r="P28" s="43"/>
      <c r="Q28" s="43"/>
      <c r="R28" s="43"/>
      <c r="S28" s="47"/>
    </row>
    <row r="29" spans="1:19" ht="18" customHeight="1">
      <c r="A29" s="18"/>
      <c r="B29" s="16"/>
      <c r="C29" s="16"/>
      <c r="D29" s="16"/>
      <c r="E29" s="16"/>
      <c r="F29" s="96"/>
      <c r="G29" s="97"/>
      <c r="H29" s="16"/>
      <c r="I29" s="16"/>
      <c r="J29" s="16"/>
      <c r="K29" s="16"/>
      <c r="L29" s="66" t="s">
        <v>77</v>
      </c>
      <c r="M29" s="72" t="s">
        <v>78</v>
      </c>
      <c r="N29" s="77"/>
      <c r="O29" s="46"/>
      <c r="P29" s="77"/>
      <c r="Q29" s="73"/>
      <c r="R29" s="82">
        <f>E26</f>
        <v>0</v>
      </c>
      <c r="S29" s="41"/>
    </row>
    <row r="30" spans="1:19" ht="18" customHeight="1">
      <c r="A30" s="98" t="s">
        <v>79</v>
      </c>
      <c r="B30" s="46"/>
      <c r="C30" s="46"/>
      <c r="D30" s="46"/>
      <c r="E30" s="46"/>
      <c r="F30" s="80"/>
      <c r="G30" s="99" t="s">
        <v>80</v>
      </c>
      <c r="H30" s="46"/>
      <c r="I30" s="46"/>
      <c r="J30" s="46"/>
      <c r="K30" s="46"/>
      <c r="L30" s="66" t="s">
        <v>81</v>
      </c>
      <c r="M30" s="76" t="s">
        <v>82</v>
      </c>
      <c r="N30" s="100">
        <v>20</v>
      </c>
      <c r="O30" s="101" t="s">
        <v>83</v>
      </c>
      <c r="P30" s="102">
        <v>30806.7</v>
      </c>
      <c r="Q30" s="73"/>
      <c r="R30" s="103">
        <f>R29*0.2</f>
        <v>0</v>
      </c>
      <c r="S30" s="104"/>
    </row>
    <row r="31" spans="1:19" ht="12.75" customHeight="1" hidden="1">
      <c r="A31" s="105"/>
      <c r="B31" s="106"/>
      <c r="C31" s="106"/>
      <c r="D31" s="106"/>
      <c r="E31" s="106"/>
      <c r="F31" s="68"/>
      <c r="G31" s="107"/>
      <c r="H31" s="106"/>
      <c r="I31" s="106"/>
      <c r="J31" s="106"/>
      <c r="K31" s="106"/>
      <c r="L31" s="108"/>
      <c r="M31" s="109"/>
      <c r="N31" s="110"/>
      <c r="O31" s="111"/>
      <c r="P31" s="112"/>
      <c r="Q31" s="110"/>
      <c r="R31" s="113"/>
      <c r="S31" s="71"/>
    </row>
    <row r="32" spans="1:19" ht="35.25" customHeight="1">
      <c r="A32" s="114" t="s">
        <v>10</v>
      </c>
      <c r="B32" s="115"/>
      <c r="C32" s="115"/>
      <c r="D32" s="115"/>
      <c r="E32" s="16"/>
      <c r="F32" s="96"/>
      <c r="G32" s="97"/>
      <c r="H32" s="16"/>
      <c r="I32" s="16"/>
      <c r="J32" s="16"/>
      <c r="K32" s="16"/>
      <c r="L32" s="86" t="s">
        <v>84</v>
      </c>
      <c r="M32" s="267" t="s">
        <v>85</v>
      </c>
      <c r="N32" s="267"/>
      <c r="O32" s="267"/>
      <c r="P32" s="267"/>
      <c r="Q32" s="89"/>
      <c r="R32" s="116">
        <f>R29+R30</f>
        <v>0</v>
      </c>
      <c r="S32" s="28"/>
    </row>
    <row r="33" spans="1:19" ht="33" customHeight="1">
      <c r="A33" s="98" t="s">
        <v>79</v>
      </c>
      <c r="B33" s="46"/>
      <c r="C33" s="46"/>
      <c r="D33" s="46"/>
      <c r="E33" s="46"/>
      <c r="F33" s="80"/>
      <c r="G33" s="99" t="s">
        <v>80</v>
      </c>
      <c r="H33" s="46"/>
      <c r="I33" s="46"/>
      <c r="J33" s="46"/>
      <c r="K33" s="46"/>
      <c r="L33" s="59" t="s">
        <v>86</v>
      </c>
      <c r="M33" s="44"/>
      <c r="N33" s="61" t="s">
        <v>87</v>
      </c>
      <c r="O33" s="65"/>
      <c r="P33" s="43"/>
      <c r="Q33" s="43"/>
      <c r="R33" s="117"/>
      <c r="S33" s="47"/>
    </row>
    <row r="34" spans="1:19" ht="20.25" customHeight="1">
      <c r="A34" s="118" t="s">
        <v>14</v>
      </c>
      <c r="B34" s="106"/>
      <c r="C34" s="106"/>
      <c r="D34" s="106"/>
      <c r="E34" s="106"/>
      <c r="F34" s="68"/>
      <c r="G34" s="119"/>
      <c r="H34" s="106"/>
      <c r="I34" s="106"/>
      <c r="J34" s="106"/>
      <c r="K34" s="106"/>
      <c r="L34" s="66" t="s">
        <v>88</v>
      </c>
      <c r="M34" s="72" t="s">
        <v>89</v>
      </c>
      <c r="N34" s="77"/>
      <c r="O34" s="46"/>
      <c r="P34" s="77"/>
      <c r="Q34" s="73"/>
      <c r="R34" s="70">
        <v>0</v>
      </c>
      <c r="S34" s="71"/>
    </row>
    <row r="35" spans="1:19" ht="18" customHeight="1">
      <c r="A35" s="18"/>
      <c r="B35" s="16"/>
      <c r="C35" s="16"/>
      <c r="D35" s="16"/>
      <c r="E35" s="16"/>
      <c r="F35" s="96"/>
      <c r="G35" s="120"/>
      <c r="H35" s="16"/>
      <c r="I35" s="16"/>
      <c r="J35" s="16"/>
      <c r="K35" s="16"/>
      <c r="L35" s="66" t="s">
        <v>90</v>
      </c>
      <c r="M35" s="72" t="s">
        <v>91</v>
      </c>
      <c r="N35" s="77"/>
      <c r="O35" s="46"/>
      <c r="P35" s="77"/>
      <c r="Q35" s="73"/>
      <c r="R35" s="70">
        <v>0</v>
      </c>
      <c r="S35" s="71"/>
    </row>
    <row r="36" spans="1:19" ht="18" customHeight="1">
      <c r="A36" s="121" t="s">
        <v>79</v>
      </c>
      <c r="B36" s="36"/>
      <c r="C36" s="36"/>
      <c r="D36" s="36"/>
      <c r="E36" s="36"/>
      <c r="F36" s="122"/>
      <c r="G36" s="123" t="s">
        <v>80</v>
      </c>
      <c r="H36" s="36"/>
      <c r="I36" s="36"/>
      <c r="J36" s="36"/>
      <c r="K36" s="36"/>
      <c r="L36" s="86" t="s">
        <v>92</v>
      </c>
      <c r="M36" s="87" t="s">
        <v>93</v>
      </c>
      <c r="N36" s="88"/>
      <c r="O36" s="124"/>
      <c r="P36" s="88"/>
      <c r="Q36" s="89"/>
      <c r="R36" s="51">
        <v>0</v>
      </c>
      <c r="S36" s="125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/>
  <pageMargins left="0.25" right="0.25" top="0.75" bottom="0.75" header="0.3" footer="0.3"/>
  <pageSetup fitToHeight="1" fitToWidth="1"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defaultGridColor="0" zoomScalePageLayoutView="0" colorId="8" workbookViewId="0" topLeftCell="A1">
      <selection activeCell="F5" sqref="F5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1" customWidth="1"/>
  </cols>
  <sheetData>
    <row r="1" spans="1:12" s="2" customFormat="1" ht="20.25" customHeight="1">
      <c r="A1" s="186" t="s">
        <v>121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2" customFormat="1" ht="12" customHeight="1">
      <c r="A2" s="188" t="s">
        <v>96</v>
      </c>
      <c r="B2" s="189"/>
      <c r="C2" s="189"/>
      <c r="D2" s="189"/>
      <c r="E2" s="189"/>
      <c r="F2" s="189"/>
      <c r="G2" s="187"/>
      <c r="H2" s="187"/>
      <c r="I2" s="187"/>
      <c r="J2" s="187"/>
      <c r="K2" s="187"/>
      <c r="L2" s="187"/>
    </row>
    <row r="3" spans="1:12" s="2" customFormat="1" ht="12" customHeight="1">
      <c r="A3" s="188" t="s">
        <v>245</v>
      </c>
      <c r="B3" s="189"/>
      <c r="C3" s="189"/>
      <c r="D3" s="189"/>
      <c r="E3" s="189"/>
      <c r="F3" s="189" t="s">
        <v>98</v>
      </c>
      <c r="G3" s="187"/>
      <c r="H3" s="187"/>
      <c r="I3" s="187"/>
      <c r="J3" s="187"/>
      <c r="K3" s="187"/>
      <c r="L3" s="187"/>
    </row>
    <row r="4" spans="1:12" s="2" customFormat="1" ht="12" customHeight="1">
      <c r="A4" s="275"/>
      <c r="B4" s="275"/>
      <c r="C4" s="188"/>
      <c r="D4" s="189"/>
      <c r="E4" s="189"/>
      <c r="F4" s="189" t="s">
        <v>122</v>
      </c>
      <c r="G4" s="187"/>
      <c r="H4" s="187"/>
      <c r="I4" s="187"/>
      <c r="J4" s="187"/>
      <c r="K4" s="187"/>
      <c r="L4" s="187"/>
    </row>
    <row r="5" spans="1:12" s="2" customFormat="1" ht="12" customHeight="1">
      <c r="A5" s="189" t="s">
        <v>100</v>
      </c>
      <c r="B5" s="189"/>
      <c r="C5" s="189"/>
      <c r="D5" s="189"/>
      <c r="E5" s="189"/>
      <c r="F5" s="130" t="s">
        <v>393</v>
      </c>
      <c r="G5" s="187"/>
      <c r="H5" s="187"/>
      <c r="I5" s="187"/>
      <c r="J5" s="187"/>
      <c r="K5" s="187"/>
      <c r="L5" s="187"/>
    </row>
    <row r="6" spans="1:12" s="2" customFormat="1" ht="6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s="2" customFormat="1" ht="24" customHeight="1">
      <c r="A7" s="190" t="s">
        <v>123</v>
      </c>
      <c r="B7" s="190" t="s">
        <v>124</v>
      </c>
      <c r="C7" s="190" t="s">
        <v>125</v>
      </c>
      <c r="D7" s="190" t="s">
        <v>102</v>
      </c>
      <c r="E7" s="190" t="s">
        <v>126</v>
      </c>
      <c r="F7" s="190" t="s">
        <v>127</v>
      </c>
      <c r="G7" s="190" t="s">
        <v>128</v>
      </c>
      <c r="H7" s="190" t="s">
        <v>129</v>
      </c>
      <c r="I7" s="190" t="s">
        <v>130</v>
      </c>
      <c r="J7" s="190" t="s">
        <v>104</v>
      </c>
      <c r="K7" s="190" t="s">
        <v>131</v>
      </c>
      <c r="L7" s="190" t="s">
        <v>105</v>
      </c>
    </row>
    <row r="8" spans="1:12" s="2" customFormat="1" ht="12" customHeight="1">
      <c r="A8" s="190" t="s">
        <v>33</v>
      </c>
      <c r="B8" s="190" t="s">
        <v>40</v>
      </c>
      <c r="C8" s="190" t="s">
        <v>46</v>
      </c>
      <c r="D8" s="190" t="s">
        <v>52</v>
      </c>
      <c r="E8" s="190" t="s">
        <v>56</v>
      </c>
      <c r="F8" s="190" t="s">
        <v>60</v>
      </c>
      <c r="G8" s="190" t="s">
        <v>63</v>
      </c>
      <c r="H8" s="190" t="s">
        <v>36</v>
      </c>
      <c r="I8" s="190" t="s">
        <v>42</v>
      </c>
      <c r="J8" s="190" t="s">
        <v>48</v>
      </c>
      <c r="K8" s="190" t="s">
        <v>53</v>
      </c>
      <c r="L8" s="190" t="s">
        <v>65</v>
      </c>
    </row>
    <row r="9" spans="1:12" s="2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s="2" customFormat="1" ht="12" customHeight="1">
      <c r="A10" s="143"/>
      <c r="B10" s="144"/>
      <c r="C10" s="144" t="s">
        <v>246</v>
      </c>
      <c r="D10" s="144" t="s">
        <v>247</v>
      </c>
      <c r="E10" s="144"/>
      <c r="F10" s="145"/>
      <c r="G10" s="145"/>
      <c r="H10" s="145">
        <f>H11+H46</f>
        <v>0</v>
      </c>
      <c r="I10" s="145">
        <f>I11+I46</f>
        <v>0</v>
      </c>
      <c r="J10" s="145">
        <f>J11+J46</f>
        <v>0</v>
      </c>
      <c r="K10" s="146"/>
      <c r="L10" s="145">
        <v>4.676244</v>
      </c>
    </row>
    <row r="11" spans="1:12" s="2" customFormat="1" ht="21" customHeight="1">
      <c r="A11" s="147"/>
      <c r="B11" s="148"/>
      <c r="C11" s="148" t="s">
        <v>248</v>
      </c>
      <c r="D11" s="148" t="s">
        <v>249</v>
      </c>
      <c r="E11" s="148"/>
      <c r="F11" s="149"/>
      <c r="G11" s="149"/>
      <c r="H11" s="149">
        <f>SUM(H12:H45)</f>
        <v>0</v>
      </c>
      <c r="I11" s="149">
        <f>SUM(I12:I45)</f>
        <v>0</v>
      </c>
      <c r="J11" s="149">
        <f>SUM(J12:J45)</f>
        <v>0</v>
      </c>
      <c r="K11" s="150"/>
      <c r="L11" s="149">
        <v>4.676244</v>
      </c>
    </row>
    <row r="12" spans="1:12" s="2" customFormat="1" ht="24" customHeight="1">
      <c r="A12" s="151">
        <v>1</v>
      </c>
      <c r="B12" s="152" t="s">
        <v>256</v>
      </c>
      <c r="C12" s="152" t="s">
        <v>257</v>
      </c>
      <c r="D12" s="152" t="s">
        <v>258</v>
      </c>
      <c r="E12" s="152" t="s">
        <v>149</v>
      </c>
      <c r="F12" s="153">
        <v>36</v>
      </c>
      <c r="G12" s="153">
        <v>0</v>
      </c>
      <c r="H12" s="153">
        <v>0</v>
      </c>
      <c r="I12" s="153">
        <f>F12*G12</f>
        <v>0</v>
      </c>
      <c r="J12" s="153">
        <f>H12+I12</f>
        <v>0</v>
      </c>
      <c r="K12" s="154">
        <v>0</v>
      </c>
      <c r="L12" s="155">
        <v>0</v>
      </c>
    </row>
    <row r="13" spans="1:12" s="2" customFormat="1" ht="12" customHeight="1">
      <c r="A13" s="156">
        <v>2</v>
      </c>
      <c r="B13" s="157" t="s">
        <v>256</v>
      </c>
      <c r="C13" s="157" t="s">
        <v>259</v>
      </c>
      <c r="D13" s="157" t="s">
        <v>260</v>
      </c>
      <c r="E13" s="157" t="s">
        <v>261</v>
      </c>
      <c r="F13" s="158">
        <v>8</v>
      </c>
      <c r="G13" s="158">
        <v>0</v>
      </c>
      <c r="H13" s="158">
        <v>0</v>
      </c>
      <c r="I13" s="158">
        <f>F13*G13</f>
        <v>0</v>
      </c>
      <c r="J13" s="158">
        <f>H13*I13</f>
        <v>0</v>
      </c>
      <c r="K13" s="159">
        <v>0</v>
      </c>
      <c r="L13" s="160">
        <v>0</v>
      </c>
    </row>
    <row r="14" spans="1:12" s="2" customFormat="1" ht="12" customHeight="1">
      <c r="A14" s="191">
        <v>3</v>
      </c>
      <c r="B14" s="192" t="s">
        <v>262</v>
      </c>
      <c r="C14" s="192" t="s">
        <v>263</v>
      </c>
      <c r="D14" s="192" t="s">
        <v>264</v>
      </c>
      <c r="E14" s="192" t="s">
        <v>261</v>
      </c>
      <c r="F14" s="193">
        <v>8</v>
      </c>
      <c r="G14" s="193">
        <v>0</v>
      </c>
      <c r="H14" s="193">
        <f>F14*G14</f>
        <v>0</v>
      </c>
      <c r="I14" s="193">
        <v>0</v>
      </c>
      <c r="J14" s="193">
        <f>H14+I14</f>
        <v>0</v>
      </c>
      <c r="K14" s="194">
        <v>0</v>
      </c>
      <c r="L14" s="195">
        <v>0</v>
      </c>
    </row>
    <row r="15" spans="1:12" s="2" customFormat="1" ht="12" customHeight="1">
      <c r="A15" s="196">
        <v>4</v>
      </c>
      <c r="B15" s="197" t="s">
        <v>262</v>
      </c>
      <c r="C15" s="197" t="s">
        <v>265</v>
      </c>
      <c r="D15" s="197" t="s">
        <v>266</v>
      </c>
      <c r="E15" s="197" t="s">
        <v>261</v>
      </c>
      <c r="F15" s="198">
        <v>8</v>
      </c>
      <c r="G15" s="198">
        <v>0</v>
      </c>
      <c r="H15" s="198">
        <f>F15*G15</f>
        <v>0</v>
      </c>
      <c r="I15" s="198">
        <v>0</v>
      </c>
      <c r="J15" s="198">
        <f>H15+I15</f>
        <v>0</v>
      </c>
      <c r="K15" s="199">
        <v>0</v>
      </c>
      <c r="L15" s="200">
        <v>0</v>
      </c>
    </row>
    <row r="16" spans="1:12" s="2" customFormat="1" ht="12" customHeight="1">
      <c r="A16" s="196">
        <v>5</v>
      </c>
      <c r="B16" s="197" t="s">
        <v>262</v>
      </c>
      <c r="C16" s="197" t="s">
        <v>267</v>
      </c>
      <c r="D16" s="197" t="s">
        <v>268</v>
      </c>
      <c r="E16" s="197" t="s">
        <v>261</v>
      </c>
      <c r="F16" s="198">
        <v>8</v>
      </c>
      <c r="G16" s="198">
        <v>0</v>
      </c>
      <c r="H16" s="198">
        <f>F16*G16</f>
        <v>0</v>
      </c>
      <c r="I16" s="198">
        <v>0</v>
      </c>
      <c r="J16" s="198">
        <f>H16+I16</f>
        <v>0</v>
      </c>
      <c r="K16" s="199">
        <v>0</v>
      </c>
      <c r="L16" s="200">
        <v>0</v>
      </c>
    </row>
    <row r="17" spans="1:12" s="2" customFormat="1" ht="12" customHeight="1" thickBot="1">
      <c r="A17" s="201">
        <v>6</v>
      </c>
      <c r="B17" s="202" t="s">
        <v>269</v>
      </c>
      <c r="C17" s="202" t="s">
        <v>270</v>
      </c>
      <c r="D17" s="202" t="s">
        <v>271</v>
      </c>
      <c r="E17" s="202" t="s">
        <v>135</v>
      </c>
      <c r="F17" s="203">
        <v>0.1</v>
      </c>
      <c r="G17" s="203">
        <v>0</v>
      </c>
      <c r="H17" s="203">
        <f>F17*G17</f>
        <v>0</v>
      </c>
      <c r="I17" s="203">
        <v>0</v>
      </c>
      <c r="J17" s="203">
        <f>H17*I17</f>
        <v>0</v>
      </c>
      <c r="K17" s="204">
        <v>2.6</v>
      </c>
      <c r="L17" s="205">
        <v>0.26</v>
      </c>
    </row>
    <row r="18" spans="1:12" s="2" customFormat="1" ht="12" customHeight="1">
      <c r="A18" s="161">
        <v>7</v>
      </c>
      <c r="B18" s="162" t="s">
        <v>256</v>
      </c>
      <c r="C18" s="162" t="s">
        <v>272</v>
      </c>
      <c r="D18" s="162" t="s">
        <v>273</v>
      </c>
      <c r="E18" s="162" t="s">
        <v>261</v>
      </c>
      <c r="F18" s="163">
        <v>16</v>
      </c>
      <c r="G18" s="163">
        <v>0</v>
      </c>
      <c r="H18" s="163">
        <v>0</v>
      </c>
      <c r="I18" s="163">
        <f>F18*G18</f>
        <v>0</v>
      </c>
      <c r="J18" s="163">
        <f>H18+I18</f>
        <v>0</v>
      </c>
      <c r="K18" s="164">
        <v>0</v>
      </c>
      <c r="L18" s="165">
        <v>0</v>
      </c>
    </row>
    <row r="19" spans="1:12" s="2" customFormat="1" ht="12" customHeight="1">
      <c r="A19" s="166">
        <v>8</v>
      </c>
      <c r="B19" s="167" t="s">
        <v>262</v>
      </c>
      <c r="C19" s="167" t="s">
        <v>274</v>
      </c>
      <c r="D19" s="167" t="s">
        <v>275</v>
      </c>
      <c r="E19" s="167" t="s">
        <v>261</v>
      </c>
      <c r="F19" s="168">
        <v>16</v>
      </c>
      <c r="G19" s="168">
        <v>0</v>
      </c>
      <c r="H19" s="168">
        <f>F19*G19</f>
        <v>0</v>
      </c>
      <c r="I19" s="168">
        <v>0</v>
      </c>
      <c r="J19" s="168">
        <f>H19*I19</f>
        <v>0</v>
      </c>
      <c r="K19" s="169">
        <v>0</v>
      </c>
      <c r="L19" s="170">
        <v>0</v>
      </c>
    </row>
    <row r="20" spans="1:12" s="2" customFormat="1" ht="12" customHeight="1">
      <c r="A20" s="161">
        <v>9</v>
      </c>
      <c r="B20" s="162" t="s">
        <v>256</v>
      </c>
      <c r="C20" s="162" t="s">
        <v>276</v>
      </c>
      <c r="D20" s="162" t="s">
        <v>277</v>
      </c>
      <c r="E20" s="162" t="s">
        <v>261</v>
      </c>
      <c r="F20" s="163">
        <v>8</v>
      </c>
      <c r="G20" s="163">
        <v>0</v>
      </c>
      <c r="H20" s="163">
        <v>0</v>
      </c>
      <c r="I20" s="163">
        <f>F20*G20</f>
        <v>0</v>
      </c>
      <c r="J20" s="163">
        <f aca="true" t="shared" si="0" ref="J20:J30">H20+I20</f>
        <v>0</v>
      </c>
      <c r="K20" s="164">
        <v>0</v>
      </c>
      <c r="L20" s="165">
        <v>0</v>
      </c>
    </row>
    <row r="21" spans="1:12" s="2" customFormat="1" ht="12" customHeight="1">
      <c r="A21" s="191">
        <v>10</v>
      </c>
      <c r="B21" s="192" t="s">
        <v>278</v>
      </c>
      <c r="C21" s="192" t="s">
        <v>279</v>
      </c>
      <c r="D21" s="192" t="s">
        <v>280</v>
      </c>
      <c r="E21" s="192" t="s">
        <v>281</v>
      </c>
      <c r="F21" s="193">
        <v>8</v>
      </c>
      <c r="G21" s="193">
        <v>0</v>
      </c>
      <c r="H21" s="193">
        <f>F21*G21</f>
        <v>0</v>
      </c>
      <c r="I21" s="193">
        <v>0</v>
      </c>
      <c r="J21" s="193">
        <f t="shared" si="0"/>
        <v>0</v>
      </c>
      <c r="K21" s="194">
        <v>0.001</v>
      </c>
      <c r="L21" s="195">
        <v>0.008</v>
      </c>
    </row>
    <row r="22" spans="1:12" s="2" customFormat="1" ht="12" customHeight="1">
      <c r="A22" s="196">
        <v>11</v>
      </c>
      <c r="B22" s="197" t="s">
        <v>262</v>
      </c>
      <c r="C22" s="197" t="s">
        <v>282</v>
      </c>
      <c r="D22" s="197" t="s">
        <v>283</v>
      </c>
      <c r="E22" s="197" t="s">
        <v>261</v>
      </c>
      <c r="F22" s="198">
        <v>8</v>
      </c>
      <c r="G22" s="198">
        <v>0</v>
      </c>
      <c r="H22" s="198">
        <f>F22*G22</f>
        <v>0</v>
      </c>
      <c r="I22" s="198">
        <v>0</v>
      </c>
      <c r="J22" s="198">
        <f t="shared" si="0"/>
        <v>0</v>
      </c>
      <c r="K22" s="199">
        <v>0</v>
      </c>
      <c r="L22" s="200">
        <v>0</v>
      </c>
    </row>
    <row r="23" spans="1:12" s="2" customFormat="1" ht="12" customHeight="1">
      <c r="A23" s="196">
        <v>12</v>
      </c>
      <c r="B23" s="197" t="s">
        <v>262</v>
      </c>
      <c r="C23" s="197" t="s">
        <v>284</v>
      </c>
      <c r="D23" s="197" t="s">
        <v>285</v>
      </c>
      <c r="E23" s="197" t="s">
        <v>261</v>
      </c>
      <c r="F23" s="198">
        <v>8</v>
      </c>
      <c r="G23" s="198">
        <v>0</v>
      </c>
      <c r="H23" s="198">
        <f>F23*G23</f>
        <v>0</v>
      </c>
      <c r="I23" s="198">
        <v>0</v>
      </c>
      <c r="J23" s="198">
        <f t="shared" si="0"/>
        <v>0</v>
      </c>
      <c r="K23" s="199">
        <v>0</v>
      </c>
      <c r="L23" s="200">
        <v>0</v>
      </c>
    </row>
    <row r="24" spans="1:12" s="2" customFormat="1" ht="12" customHeight="1">
      <c r="A24" s="196">
        <v>13</v>
      </c>
      <c r="B24" s="197" t="s">
        <v>262</v>
      </c>
      <c r="C24" s="197" t="s">
        <v>286</v>
      </c>
      <c r="D24" s="197" t="s">
        <v>287</v>
      </c>
      <c r="E24" s="197" t="s">
        <v>261</v>
      </c>
      <c r="F24" s="198">
        <v>8</v>
      </c>
      <c r="G24" s="198">
        <v>0</v>
      </c>
      <c r="H24" s="198">
        <f>F24*G24</f>
        <v>0</v>
      </c>
      <c r="I24" s="198">
        <v>0</v>
      </c>
      <c r="J24" s="198">
        <f t="shared" si="0"/>
        <v>0</v>
      </c>
      <c r="K24" s="199">
        <v>0</v>
      </c>
      <c r="L24" s="200">
        <v>0</v>
      </c>
    </row>
    <row r="25" spans="1:12" s="2" customFormat="1" ht="12" customHeight="1">
      <c r="A25" s="201">
        <v>14</v>
      </c>
      <c r="B25" s="202" t="s">
        <v>262</v>
      </c>
      <c r="C25" s="202" t="s">
        <v>288</v>
      </c>
      <c r="D25" s="202" t="s">
        <v>289</v>
      </c>
      <c r="E25" s="202" t="s">
        <v>281</v>
      </c>
      <c r="F25" s="203">
        <v>8</v>
      </c>
      <c r="G25" s="203">
        <v>0</v>
      </c>
      <c r="H25" s="203">
        <f>F25*G25</f>
        <v>0</v>
      </c>
      <c r="I25" s="203">
        <v>0</v>
      </c>
      <c r="J25" s="203">
        <f t="shared" si="0"/>
        <v>0</v>
      </c>
      <c r="K25" s="204">
        <v>0.001</v>
      </c>
      <c r="L25" s="205">
        <v>0.008</v>
      </c>
    </row>
    <row r="26" spans="1:12" s="2" customFormat="1" ht="12" customHeight="1">
      <c r="A26" s="151">
        <v>15</v>
      </c>
      <c r="B26" s="152" t="s">
        <v>256</v>
      </c>
      <c r="C26" s="152" t="s">
        <v>290</v>
      </c>
      <c r="D26" s="152" t="s">
        <v>291</v>
      </c>
      <c r="E26" s="152" t="s">
        <v>261</v>
      </c>
      <c r="F26" s="153">
        <v>16</v>
      </c>
      <c r="G26" s="153">
        <v>0</v>
      </c>
      <c r="H26" s="153">
        <v>0</v>
      </c>
      <c r="I26" s="153">
        <f>F26*G26</f>
        <v>0</v>
      </c>
      <c r="J26" s="153">
        <f t="shared" si="0"/>
        <v>0</v>
      </c>
      <c r="K26" s="154">
        <v>0</v>
      </c>
      <c r="L26" s="155">
        <v>0</v>
      </c>
    </row>
    <row r="27" spans="1:12" s="2" customFormat="1" ht="12" customHeight="1">
      <c r="A27" s="171">
        <v>16</v>
      </c>
      <c r="B27" s="172" t="s">
        <v>256</v>
      </c>
      <c r="C27" s="172" t="s">
        <v>292</v>
      </c>
      <c r="D27" s="172" t="s">
        <v>293</v>
      </c>
      <c r="E27" s="172" t="s">
        <v>261</v>
      </c>
      <c r="F27" s="173">
        <v>8</v>
      </c>
      <c r="G27" s="173">
        <v>0</v>
      </c>
      <c r="H27" s="173">
        <v>0</v>
      </c>
      <c r="I27" s="173">
        <f>F27*G27</f>
        <v>0</v>
      </c>
      <c r="J27" s="173">
        <f t="shared" si="0"/>
        <v>0</v>
      </c>
      <c r="K27" s="174">
        <v>0</v>
      </c>
      <c r="L27" s="175">
        <v>0</v>
      </c>
    </row>
    <row r="28" spans="1:12" s="2" customFormat="1" ht="12" customHeight="1">
      <c r="A28" s="156">
        <v>18</v>
      </c>
      <c r="B28" s="157" t="s">
        <v>256</v>
      </c>
      <c r="C28" s="157" t="s">
        <v>294</v>
      </c>
      <c r="D28" s="157"/>
      <c r="E28" s="157"/>
      <c r="F28" s="158">
        <v>4.5</v>
      </c>
      <c r="G28" s="158">
        <v>0</v>
      </c>
      <c r="H28" s="158">
        <v>0</v>
      </c>
      <c r="I28" s="158">
        <f>F28*G28</f>
        <v>0</v>
      </c>
      <c r="J28" s="158">
        <f t="shared" si="0"/>
        <v>0</v>
      </c>
      <c r="K28" s="159">
        <v>0</v>
      </c>
      <c r="L28" s="160">
        <v>0</v>
      </c>
    </row>
    <row r="29" spans="1:12" s="2" customFormat="1" ht="12" customHeight="1">
      <c r="A29" s="191">
        <v>19</v>
      </c>
      <c r="B29" s="192" t="s">
        <v>278</v>
      </c>
      <c r="C29" s="192" t="s">
        <v>295</v>
      </c>
      <c r="D29" s="192" t="s">
        <v>296</v>
      </c>
      <c r="E29" s="192" t="s">
        <v>281</v>
      </c>
      <c r="F29" s="193">
        <v>6</v>
      </c>
      <c r="G29" s="193">
        <v>0</v>
      </c>
      <c r="H29" s="193">
        <f>F29*G29</f>
        <v>0</v>
      </c>
      <c r="I29" s="193">
        <v>0</v>
      </c>
      <c r="J29" s="193">
        <f t="shared" si="0"/>
        <v>0</v>
      </c>
      <c r="K29" s="194">
        <v>0.001</v>
      </c>
      <c r="L29" s="195">
        <v>0.006</v>
      </c>
    </row>
    <row r="30" spans="1:12" s="2" customFormat="1" ht="12" customHeight="1">
      <c r="A30" s="196">
        <v>20</v>
      </c>
      <c r="B30" s="197" t="s">
        <v>278</v>
      </c>
      <c r="C30" s="197" t="s">
        <v>297</v>
      </c>
      <c r="D30" s="197" t="s">
        <v>298</v>
      </c>
      <c r="E30" s="197" t="s">
        <v>281</v>
      </c>
      <c r="F30" s="198">
        <v>6</v>
      </c>
      <c r="G30" s="198">
        <v>0</v>
      </c>
      <c r="H30" s="198">
        <f>F30*G30</f>
        <v>0</v>
      </c>
      <c r="I30" s="198">
        <v>0</v>
      </c>
      <c r="J30" s="198">
        <f t="shared" si="0"/>
        <v>0</v>
      </c>
      <c r="K30" s="199">
        <v>0.001</v>
      </c>
      <c r="L30" s="200">
        <v>0.006</v>
      </c>
    </row>
    <row r="31" spans="1:12" s="2" customFormat="1" ht="12" customHeight="1">
      <c r="A31" s="196">
        <v>21</v>
      </c>
      <c r="B31" s="197" t="s">
        <v>262</v>
      </c>
      <c r="C31" s="197" t="s">
        <v>299</v>
      </c>
      <c r="D31" s="197" t="s">
        <v>300</v>
      </c>
      <c r="E31" s="197" t="s">
        <v>261</v>
      </c>
      <c r="F31" s="198">
        <v>6</v>
      </c>
      <c r="G31" s="198">
        <v>0</v>
      </c>
      <c r="H31" s="198">
        <f aca="true" t="shared" si="1" ref="H31:H44">F31*G31</f>
        <v>0</v>
      </c>
      <c r="I31" s="198">
        <v>0</v>
      </c>
      <c r="J31" s="198">
        <f aca="true" t="shared" si="2" ref="J31:J44">H31+I31</f>
        <v>0</v>
      </c>
      <c r="K31" s="199">
        <v>0</v>
      </c>
      <c r="L31" s="200">
        <v>0</v>
      </c>
    </row>
    <row r="32" spans="1:12" s="2" customFormat="1" ht="12" customHeight="1">
      <c r="A32" s="196">
        <v>22</v>
      </c>
      <c r="B32" s="197" t="s">
        <v>262</v>
      </c>
      <c r="C32" s="197" t="s">
        <v>301</v>
      </c>
      <c r="D32" s="197" t="s">
        <v>302</v>
      </c>
      <c r="E32" s="197" t="s">
        <v>261</v>
      </c>
      <c r="F32" s="198">
        <v>6</v>
      </c>
      <c r="G32" s="198">
        <v>0</v>
      </c>
      <c r="H32" s="198">
        <f t="shared" si="1"/>
        <v>0</v>
      </c>
      <c r="I32" s="198">
        <v>0</v>
      </c>
      <c r="J32" s="198">
        <f t="shared" si="2"/>
        <v>0</v>
      </c>
      <c r="K32" s="199">
        <v>0</v>
      </c>
      <c r="L32" s="200">
        <v>0</v>
      </c>
    </row>
    <row r="33" spans="1:12" s="2" customFormat="1" ht="12" customHeight="1">
      <c r="A33" s="196">
        <v>23</v>
      </c>
      <c r="B33" s="197" t="s">
        <v>262</v>
      </c>
      <c r="C33" s="197" t="s">
        <v>303</v>
      </c>
      <c r="D33" s="197" t="s">
        <v>304</v>
      </c>
      <c r="E33" s="197" t="s">
        <v>261</v>
      </c>
      <c r="F33" s="198">
        <v>6</v>
      </c>
      <c r="G33" s="198">
        <v>0</v>
      </c>
      <c r="H33" s="198">
        <f t="shared" si="1"/>
        <v>0</v>
      </c>
      <c r="I33" s="198">
        <v>0</v>
      </c>
      <c r="J33" s="198">
        <f t="shared" si="2"/>
        <v>0</v>
      </c>
      <c r="K33" s="199">
        <v>0</v>
      </c>
      <c r="L33" s="200">
        <v>0</v>
      </c>
    </row>
    <row r="34" spans="1:12" s="2" customFormat="1" ht="12" customHeight="1">
      <c r="A34" s="196">
        <v>24</v>
      </c>
      <c r="B34" s="197" t="s">
        <v>262</v>
      </c>
      <c r="C34" s="197" t="s">
        <v>263</v>
      </c>
      <c r="D34" s="197" t="s">
        <v>264</v>
      </c>
      <c r="E34" s="197" t="s">
        <v>261</v>
      </c>
      <c r="F34" s="198">
        <v>6</v>
      </c>
      <c r="G34" s="198">
        <v>0</v>
      </c>
      <c r="H34" s="198">
        <f t="shared" si="1"/>
        <v>0</v>
      </c>
      <c r="I34" s="198">
        <v>0</v>
      </c>
      <c r="J34" s="198">
        <f t="shared" si="2"/>
        <v>0</v>
      </c>
      <c r="K34" s="199">
        <v>0</v>
      </c>
      <c r="L34" s="200">
        <v>0</v>
      </c>
    </row>
    <row r="35" spans="1:12" s="2" customFormat="1" ht="12" customHeight="1">
      <c r="A35" s="196">
        <v>25</v>
      </c>
      <c r="B35" s="197" t="s">
        <v>262</v>
      </c>
      <c r="C35" s="197" t="s">
        <v>267</v>
      </c>
      <c r="D35" s="197" t="s">
        <v>268</v>
      </c>
      <c r="E35" s="197" t="s">
        <v>261</v>
      </c>
      <c r="F35" s="198">
        <v>6</v>
      </c>
      <c r="G35" s="198">
        <v>0</v>
      </c>
      <c r="H35" s="198">
        <f t="shared" si="1"/>
        <v>0</v>
      </c>
      <c r="I35" s="198">
        <v>0</v>
      </c>
      <c r="J35" s="198">
        <f t="shared" si="2"/>
        <v>0</v>
      </c>
      <c r="K35" s="199">
        <v>0</v>
      </c>
      <c r="L35" s="200">
        <v>0</v>
      </c>
    </row>
    <row r="36" spans="1:12" s="2" customFormat="1" ht="12" customHeight="1">
      <c r="A36" s="196">
        <v>26</v>
      </c>
      <c r="B36" s="197" t="s">
        <v>262</v>
      </c>
      <c r="C36" s="197" t="s">
        <v>305</v>
      </c>
      <c r="D36" s="197" t="s">
        <v>306</v>
      </c>
      <c r="E36" s="197" t="s">
        <v>261</v>
      </c>
      <c r="F36" s="198">
        <v>6</v>
      </c>
      <c r="G36" s="198">
        <v>0</v>
      </c>
      <c r="H36" s="198">
        <f t="shared" si="1"/>
        <v>0</v>
      </c>
      <c r="I36" s="198">
        <v>0</v>
      </c>
      <c r="J36" s="198">
        <f t="shared" si="2"/>
        <v>0</v>
      </c>
      <c r="K36" s="199">
        <v>0</v>
      </c>
      <c r="L36" s="200">
        <v>0</v>
      </c>
    </row>
    <row r="37" spans="1:12" s="2" customFormat="1" ht="12" customHeight="1">
      <c r="A37" s="196">
        <v>27</v>
      </c>
      <c r="B37" s="197" t="s">
        <v>262</v>
      </c>
      <c r="C37" s="197" t="s">
        <v>307</v>
      </c>
      <c r="D37" s="197" t="s">
        <v>308</v>
      </c>
      <c r="E37" s="197" t="s">
        <v>261</v>
      </c>
      <c r="F37" s="198">
        <v>6</v>
      </c>
      <c r="G37" s="198">
        <v>0</v>
      </c>
      <c r="H37" s="198">
        <f t="shared" si="1"/>
        <v>0</v>
      </c>
      <c r="I37" s="198">
        <v>0</v>
      </c>
      <c r="J37" s="198">
        <f t="shared" si="2"/>
        <v>0</v>
      </c>
      <c r="K37" s="199">
        <v>0</v>
      </c>
      <c r="L37" s="200">
        <v>0</v>
      </c>
    </row>
    <row r="38" spans="1:12" s="2" customFormat="1" ht="12" customHeight="1">
      <c r="A38" s="196">
        <v>28</v>
      </c>
      <c r="B38" s="197" t="s">
        <v>262</v>
      </c>
      <c r="C38" s="197" t="s">
        <v>309</v>
      </c>
      <c r="D38" s="197" t="s">
        <v>310</v>
      </c>
      <c r="E38" s="197" t="s">
        <v>261</v>
      </c>
      <c r="F38" s="198">
        <v>6</v>
      </c>
      <c r="G38" s="198">
        <v>0</v>
      </c>
      <c r="H38" s="198">
        <f t="shared" si="1"/>
        <v>0</v>
      </c>
      <c r="I38" s="198">
        <v>0</v>
      </c>
      <c r="J38" s="198">
        <f t="shared" si="2"/>
        <v>0</v>
      </c>
      <c r="K38" s="199">
        <v>0</v>
      </c>
      <c r="L38" s="200">
        <v>0</v>
      </c>
    </row>
    <row r="39" spans="1:12" s="2" customFormat="1" ht="12" customHeight="1">
      <c r="A39" s="196">
        <v>29</v>
      </c>
      <c r="B39" s="197" t="s">
        <v>262</v>
      </c>
      <c r="C39" s="197" t="s">
        <v>274</v>
      </c>
      <c r="D39" s="197" t="s">
        <v>275</v>
      </c>
      <c r="E39" s="197" t="s">
        <v>261</v>
      </c>
      <c r="F39" s="198">
        <v>6</v>
      </c>
      <c r="G39" s="198">
        <v>0</v>
      </c>
      <c r="H39" s="198">
        <f t="shared" si="1"/>
        <v>0</v>
      </c>
      <c r="I39" s="198">
        <v>0</v>
      </c>
      <c r="J39" s="198">
        <f t="shared" si="2"/>
        <v>0</v>
      </c>
      <c r="K39" s="199">
        <v>0</v>
      </c>
      <c r="L39" s="200">
        <v>0</v>
      </c>
    </row>
    <row r="40" spans="1:12" s="2" customFormat="1" ht="12" customHeight="1">
      <c r="A40" s="196">
        <v>30</v>
      </c>
      <c r="B40" s="197" t="s">
        <v>278</v>
      </c>
      <c r="C40" s="197" t="s">
        <v>279</v>
      </c>
      <c r="D40" s="197" t="s">
        <v>280</v>
      </c>
      <c r="E40" s="197" t="s">
        <v>281</v>
      </c>
      <c r="F40" s="198">
        <v>6</v>
      </c>
      <c r="G40" s="198">
        <v>0</v>
      </c>
      <c r="H40" s="198">
        <f t="shared" si="1"/>
        <v>0</v>
      </c>
      <c r="I40" s="198">
        <v>0</v>
      </c>
      <c r="J40" s="198">
        <f t="shared" si="2"/>
        <v>0</v>
      </c>
      <c r="K40" s="199">
        <v>0.001</v>
      </c>
      <c r="L40" s="200">
        <v>0.006</v>
      </c>
    </row>
    <row r="41" spans="1:12" s="2" customFormat="1" ht="12" customHeight="1">
      <c r="A41" s="196">
        <v>31</v>
      </c>
      <c r="B41" s="197" t="s">
        <v>262</v>
      </c>
      <c r="C41" s="197" t="s">
        <v>305</v>
      </c>
      <c r="D41" s="197" t="s">
        <v>306</v>
      </c>
      <c r="E41" s="197" t="s">
        <v>261</v>
      </c>
      <c r="F41" s="198">
        <v>6</v>
      </c>
      <c r="G41" s="198">
        <v>0</v>
      </c>
      <c r="H41" s="198">
        <f t="shared" si="1"/>
        <v>0</v>
      </c>
      <c r="I41" s="198">
        <v>0</v>
      </c>
      <c r="J41" s="198">
        <f t="shared" si="2"/>
        <v>0</v>
      </c>
      <c r="K41" s="199">
        <v>0</v>
      </c>
      <c r="L41" s="200">
        <v>0</v>
      </c>
    </row>
    <row r="42" spans="1:12" s="2" customFormat="1" ht="12" customHeight="1">
      <c r="A42" s="196">
        <v>32</v>
      </c>
      <c r="B42" s="197" t="s">
        <v>262</v>
      </c>
      <c r="C42" s="197" t="s">
        <v>311</v>
      </c>
      <c r="D42" s="197" t="s">
        <v>312</v>
      </c>
      <c r="E42" s="197" t="s">
        <v>261</v>
      </c>
      <c r="F42" s="198">
        <v>6</v>
      </c>
      <c r="G42" s="198">
        <v>0</v>
      </c>
      <c r="H42" s="198">
        <f t="shared" si="1"/>
        <v>0</v>
      </c>
      <c r="I42" s="198">
        <v>0</v>
      </c>
      <c r="J42" s="198">
        <f t="shared" si="2"/>
        <v>0</v>
      </c>
      <c r="K42" s="199">
        <v>0</v>
      </c>
      <c r="L42" s="200">
        <v>0</v>
      </c>
    </row>
    <row r="43" spans="1:12" s="2" customFormat="1" ht="12" customHeight="1">
      <c r="A43" s="196">
        <v>33</v>
      </c>
      <c r="B43" s="197" t="s">
        <v>262</v>
      </c>
      <c r="C43" s="197" t="s">
        <v>313</v>
      </c>
      <c r="D43" s="197" t="s">
        <v>314</v>
      </c>
      <c r="E43" s="197" t="s">
        <v>261</v>
      </c>
      <c r="F43" s="198">
        <v>6</v>
      </c>
      <c r="G43" s="198">
        <v>0</v>
      </c>
      <c r="H43" s="198">
        <f t="shared" si="1"/>
        <v>0</v>
      </c>
      <c r="I43" s="198">
        <v>0</v>
      </c>
      <c r="J43" s="198">
        <f t="shared" si="2"/>
        <v>0</v>
      </c>
      <c r="K43" s="199">
        <v>0</v>
      </c>
      <c r="L43" s="200">
        <v>0</v>
      </c>
    </row>
    <row r="44" spans="1:12" s="2" customFormat="1" ht="12" customHeight="1">
      <c r="A44" s="196">
        <v>34</v>
      </c>
      <c r="B44" s="197" t="s">
        <v>315</v>
      </c>
      <c r="C44" s="197" t="s">
        <v>316</v>
      </c>
      <c r="D44" s="197" t="s">
        <v>317</v>
      </c>
      <c r="E44" s="197" t="s">
        <v>261</v>
      </c>
      <c r="F44" s="198">
        <v>6</v>
      </c>
      <c r="G44" s="198">
        <v>0</v>
      </c>
      <c r="H44" s="198">
        <f t="shared" si="1"/>
        <v>0</v>
      </c>
      <c r="I44" s="198">
        <v>0</v>
      </c>
      <c r="J44" s="198">
        <f t="shared" si="2"/>
        <v>0</v>
      </c>
      <c r="K44" s="199">
        <v>0.00015</v>
      </c>
      <c r="L44" s="200">
        <v>0.0009</v>
      </c>
    </row>
    <row r="45" spans="1:12" s="2" customFormat="1" ht="24" customHeight="1">
      <c r="A45" s="201">
        <v>35</v>
      </c>
      <c r="B45" s="202" t="s">
        <v>318</v>
      </c>
      <c r="C45" s="202" t="s">
        <v>319</v>
      </c>
      <c r="D45" s="202" t="s">
        <v>320</v>
      </c>
      <c r="E45" s="202" t="s">
        <v>135</v>
      </c>
      <c r="F45" s="203">
        <v>1.8</v>
      </c>
      <c r="G45" s="203">
        <v>0</v>
      </c>
      <c r="H45" s="203">
        <f>F45*G45</f>
        <v>0</v>
      </c>
      <c r="I45" s="203">
        <v>0</v>
      </c>
      <c r="J45" s="203">
        <f>H45+I45</f>
        <v>0</v>
      </c>
      <c r="K45" s="204">
        <v>2.43408</v>
      </c>
      <c r="L45" s="205">
        <v>4.381344</v>
      </c>
    </row>
    <row r="46" spans="1:12" s="2" customFormat="1" ht="21" customHeight="1">
      <c r="A46" s="147"/>
      <c r="B46" s="148"/>
      <c r="C46" s="148" t="s">
        <v>250</v>
      </c>
      <c r="D46" s="148" t="s">
        <v>251</v>
      </c>
      <c r="E46" s="148"/>
      <c r="F46" s="149"/>
      <c r="G46" s="149"/>
      <c r="H46" s="149">
        <f>H47</f>
        <v>0</v>
      </c>
      <c r="I46" s="149">
        <f>I47</f>
        <v>0</v>
      </c>
      <c r="J46" s="149">
        <f>J47</f>
        <v>0</v>
      </c>
      <c r="K46" s="150"/>
      <c r="L46" s="149">
        <v>0</v>
      </c>
    </row>
    <row r="47" spans="1:12" s="2" customFormat="1" ht="24" customHeight="1">
      <c r="A47" s="161">
        <v>36</v>
      </c>
      <c r="B47" s="162" t="s">
        <v>321</v>
      </c>
      <c r="C47" s="162" t="s">
        <v>322</v>
      </c>
      <c r="D47" s="162" t="s">
        <v>323</v>
      </c>
      <c r="E47" s="162" t="s">
        <v>261</v>
      </c>
      <c r="F47" s="163">
        <v>4</v>
      </c>
      <c r="G47" s="163">
        <v>0</v>
      </c>
      <c r="H47" s="163">
        <v>0</v>
      </c>
      <c r="I47" s="163">
        <f>F47*G47</f>
        <v>0</v>
      </c>
      <c r="J47" s="163">
        <f>H47+I47</f>
        <v>0</v>
      </c>
      <c r="K47" s="164">
        <v>0</v>
      </c>
      <c r="L47" s="165">
        <v>0</v>
      </c>
    </row>
    <row r="48" spans="1:12" s="2" customFormat="1" ht="12" customHeight="1">
      <c r="A48" s="143"/>
      <c r="B48" s="144"/>
      <c r="C48" s="144" t="s">
        <v>252</v>
      </c>
      <c r="D48" s="144" t="s">
        <v>253</v>
      </c>
      <c r="E48" s="144"/>
      <c r="F48" s="145"/>
      <c r="G48" s="145"/>
      <c r="H48" s="145">
        <f aca="true" t="shared" si="3" ref="H48:J49">H49</f>
        <v>0</v>
      </c>
      <c r="I48" s="145">
        <f t="shared" si="3"/>
        <v>0</v>
      </c>
      <c r="J48" s="145">
        <f t="shared" si="3"/>
        <v>0</v>
      </c>
      <c r="K48" s="146"/>
      <c r="L48" s="145">
        <v>0</v>
      </c>
    </row>
    <row r="49" spans="1:12" s="2" customFormat="1" ht="21" customHeight="1">
      <c r="A49" s="147"/>
      <c r="B49" s="148"/>
      <c r="C49" s="148" t="s">
        <v>254</v>
      </c>
      <c r="D49" s="148" t="s">
        <v>255</v>
      </c>
      <c r="E49" s="148"/>
      <c r="F49" s="149"/>
      <c r="G49" s="149"/>
      <c r="H49" s="149">
        <f t="shared" si="3"/>
        <v>0</v>
      </c>
      <c r="I49" s="149">
        <f t="shared" si="3"/>
        <v>0</v>
      </c>
      <c r="J49" s="149">
        <f t="shared" si="3"/>
        <v>0</v>
      </c>
      <c r="K49" s="150"/>
      <c r="L49" s="149">
        <v>0</v>
      </c>
    </row>
    <row r="50" spans="1:12" s="2" customFormat="1" ht="12" customHeight="1">
      <c r="A50" s="161">
        <v>17</v>
      </c>
      <c r="B50" s="162" t="s">
        <v>256</v>
      </c>
      <c r="C50" s="162" t="s">
        <v>324</v>
      </c>
      <c r="D50" s="162" t="s">
        <v>325</v>
      </c>
      <c r="E50" s="162"/>
      <c r="F50" s="163">
        <v>1</v>
      </c>
      <c r="G50" s="163">
        <v>0</v>
      </c>
      <c r="H50" s="163">
        <v>0</v>
      </c>
      <c r="I50" s="163">
        <f>F50*G50</f>
        <v>0</v>
      </c>
      <c r="J50" s="163">
        <f>H50+I50</f>
        <v>0</v>
      </c>
      <c r="K50" s="164">
        <v>0</v>
      </c>
      <c r="L50" s="165">
        <v>0</v>
      </c>
    </row>
    <row r="51" spans="1:12" s="2" customFormat="1" ht="21" customHeight="1">
      <c r="A51" s="176"/>
      <c r="B51" s="177"/>
      <c r="C51" s="177"/>
      <c r="D51" s="177" t="s">
        <v>120</v>
      </c>
      <c r="E51" s="177"/>
      <c r="F51" s="178"/>
      <c r="G51" s="178"/>
      <c r="H51" s="178">
        <f>H48+H10</f>
        <v>0</v>
      </c>
      <c r="I51" s="178">
        <f>I48+I10</f>
        <v>0</v>
      </c>
      <c r="J51" s="178">
        <f>J48+J10</f>
        <v>0</v>
      </c>
      <c r="K51" s="179"/>
      <c r="L51" s="178">
        <v>4.676244</v>
      </c>
    </row>
  </sheetData>
  <sheetProtection selectLockedCells="1" selectUnlockedCells="1"/>
  <mergeCells count="1">
    <mergeCell ref="A4:B4"/>
  </mergeCells>
  <printOptions/>
  <pageMargins left="0.25" right="0.25" top="0.75" bottom="0.75" header="0.3" footer="0.3"/>
  <pageSetup fitToHeight="2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defaultGridColor="0" zoomScalePageLayoutView="0" colorId="8" workbookViewId="0" topLeftCell="A1">
      <selection activeCell="P13" sqref="P13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68" t="s">
        <v>2</v>
      </c>
      <c r="F5" s="268"/>
      <c r="G5" s="268"/>
      <c r="H5" s="268"/>
      <c r="I5" s="268"/>
      <c r="J5" s="268"/>
      <c r="K5" s="268"/>
      <c r="L5" s="268"/>
      <c r="M5" s="268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69" t="s">
        <v>326</v>
      </c>
      <c r="F6" s="269"/>
      <c r="G6" s="269"/>
      <c r="H6" s="269"/>
      <c r="I6" s="269"/>
      <c r="J6" s="269"/>
      <c r="K6" s="269"/>
      <c r="L6" s="269"/>
      <c r="M6" s="269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70"/>
      <c r="F7" s="270"/>
      <c r="G7" s="270"/>
      <c r="H7" s="270"/>
      <c r="I7" s="270"/>
      <c r="J7" s="270"/>
      <c r="K7" s="270"/>
      <c r="L7" s="270"/>
      <c r="M7" s="270"/>
      <c r="N7" s="16"/>
      <c r="O7" s="16"/>
      <c r="P7" s="16" t="s">
        <v>6</v>
      </c>
      <c r="Q7" s="24"/>
      <c r="R7" s="25"/>
      <c r="S7" s="21"/>
    </row>
    <row r="8" spans="1:19" s="2" customFormat="1" ht="24" customHeight="1">
      <c r="A8" s="18"/>
      <c r="B8" s="271"/>
      <c r="C8" s="271"/>
      <c r="D8" s="27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72" t="s">
        <v>11</v>
      </c>
      <c r="F9" s="272"/>
      <c r="G9" s="272"/>
      <c r="H9" s="272"/>
      <c r="I9" s="272"/>
      <c r="J9" s="272"/>
      <c r="K9" s="272"/>
      <c r="L9" s="272"/>
      <c r="M9" s="272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73" t="s">
        <v>244</v>
      </c>
      <c r="F10" s="273"/>
      <c r="G10" s="273"/>
      <c r="H10" s="273"/>
      <c r="I10" s="273"/>
      <c r="J10" s="273"/>
      <c r="K10" s="273"/>
      <c r="L10" s="273"/>
      <c r="M10" s="273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14</v>
      </c>
      <c r="C11" s="16"/>
      <c r="D11" s="16"/>
      <c r="E11" s="265"/>
      <c r="F11" s="265"/>
      <c r="G11" s="265"/>
      <c r="H11" s="265"/>
      <c r="I11" s="265"/>
      <c r="J11" s="265"/>
      <c r="K11" s="265"/>
      <c r="L11" s="265"/>
      <c r="M11" s="265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15</v>
      </c>
      <c r="F12" s="16"/>
      <c r="G12" s="16" t="s">
        <v>16</v>
      </c>
      <c r="H12" s="16"/>
      <c r="I12" s="16"/>
      <c r="J12" s="16"/>
      <c r="K12" s="16"/>
      <c r="L12" s="16"/>
      <c r="M12" s="16"/>
      <c r="N12" s="16"/>
      <c r="O12" s="16"/>
      <c r="P12" s="29" t="s">
        <v>17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34"/>
      <c r="Q13" s="30"/>
      <c r="R13" s="16"/>
      <c r="S13" s="21"/>
    </row>
    <row r="14" spans="1:19" s="2" customFormat="1" ht="9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</row>
    <row r="15" spans="1:19" s="2" customFormat="1" ht="20.25" customHeight="1">
      <c r="A15" s="38"/>
      <c r="B15" s="39"/>
      <c r="C15" s="39"/>
      <c r="D15" s="39"/>
      <c r="E15" s="40" t="s">
        <v>18</v>
      </c>
      <c r="F15" s="39"/>
      <c r="G15" s="39"/>
      <c r="H15" s="39"/>
      <c r="I15" s="39"/>
      <c r="J15" s="39"/>
      <c r="K15" s="39"/>
      <c r="L15" s="39"/>
      <c r="M15" s="39"/>
      <c r="N15" s="39"/>
      <c r="O15" s="36"/>
      <c r="P15" s="39"/>
      <c r="Q15" s="39"/>
      <c r="R15" s="39"/>
      <c r="S15" s="41"/>
    </row>
    <row r="16" spans="1:19" s="2" customFormat="1" ht="21" customHeight="1">
      <c r="A16" s="42" t="s">
        <v>19</v>
      </c>
      <c r="B16" s="43"/>
      <c r="C16" s="43"/>
      <c r="D16" s="44"/>
      <c r="E16" s="45" t="s">
        <v>20</v>
      </c>
      <c r="F16" s="44"/>
      <c r="G16" s="45" t="s">
        <v>21</v>
      </c>
      <c r="H16" s="43"/>
      <c r="I16" s="44"/>
      <c r="J16" s="45" t="s">
        <v>22</v>
      </c>
      <c r="K16" s="43"/>
      <c r="L16" s="45" t="s">
        <v>23</v>
      </c>
      <c r="M16" s="43"/>
      <c r="N16" s="43"/>
      <c r="O16" s="46"/>
      <c r="P16" s="44"/>
      <c r="Q16" s="45" t="s">
        <v>24</v>
      </c>
      <c r="R16" s="43"/>
      <c r="S16" s="47"/>
    </row>
    <row r="17" spans="1:19" s="2" customFormat="1" ht="18" customHeight="1">
      <c r="A17" s="48"/>
      <c r="B17" s="49"/>
      <c r="C17" s="49"/>
      <c r="D17" s="50">
        <v>0</v>
      </c>
      <c r="E17" s="51">
        <v>0</v>
      </c>
      <c r="F17" s="52"/>
      <c r="G17" s="53"/>
      <c r="H17" s="49"/>
      <c r="I17" s="50">
        <v>0</v>
      </c>
      <c r="J17" s="51">
        <v>0</v>
      </c>
      <c r="K17" s="54"/>
      <c r="L17" s="53"/>
      <c r="M17" s="49"/>
      <c r="N17" s="49"/>
      <c r="O17" s="55"/>
      <c r="P17" s="50">
        <v>0</v>
      </c>
      <c r="Q17" s="53"/>
      <c r="R17" s="56">
        <v>0</v>
      </c>
      <c r="S17" s="57"/>
    </row>
    <row r="18" spans="1:19" s="2" customFormat="1" ht="20.25" customHeight="1">
      <c r="A18" s="38"/>
      <c r="B18" s="39"/>
      <c r="C18" s="39"/>
      <c r="D18" s="39"/>
      <c r="E18" s="40" t="s">
        <v>25</v>
      </c>
      <c r="F18" s="39"/>
      <c r="G18" s="39"/>
      <c r="H18" s="39"/>
      <c r="I18" s="39"/>
      <c r="J18" s="58" t="s">
        <v>26</v>
      </c>
      <c r="K18" s="39"/>
      <c r="L18" s="39"/>
      <c r="M18" s="39"/>
      <c r="N18" s="39"/>
      <c r="O18" s="36"/>
      <c r="P18" s="39"/>
      <c r="Q18" s="39"/>
      <c r="R18" s="39"/>
      <c r="S18" s="41"/>
    </row>
    <row r="19" spans="1:19" s="2" customFormat="1" ht="18" customHeight="1">
      <c r="A19" s="59" t="s">
        <v>27</v>
      </c>
      <c r="B19" s="60"/>
      <c r="C19" s="61" t="s">
        <v>28</v>
      </c>
      <c r="D19" s="62"/>
      <c r="E19" s="62"/>
      <c r="F19" s="63"/>
      <c r="G19" s="59" t="s">
        <v>29</v>
      </c>
      <c r="H19" s="64"/>
      <c r="I19" s="61" t="s">
        <v>30</v>
      </c>
      <c r="J19" s="62"/>
      <c r="K19" s="62"/>
      <c r="L19" s="59" t="s">
        <v>31</v>
      </c>
      <c r="M19" s="64"/>
      <c r="N19" s="61" t="s">
        <v>32</v>
      </c>
      <c r="O19" s="65"/>
      <c r="P19" s="62"/>
      <c r="Q19" s="62"/>
      <c r="R19" s="62"/>
      <c r="S19" s="63"/>
    </row>
    <row r="20" spans="1:19" s="2" customFormat="1" ht="18" customHeight="1">
      <c r="A20" s="66" t="s">
        <v>33</v>
      </c>
      <c r="B20" s="67" t="s">
        <v>34</v>
      </c>
      <c r="C20" s="68"/>
      <c r="D20" s="69" t="s">
        <v>35</v>
      </c>
      <c r="E20" s="70">
        <v>0</v>
      </c>
      <c r="F20" s="71"/>
      <c r="G20" s="66" t="s">
        <v>36</v>
      </c>
      <c r="H20" s="72" t="s">
        <v>37</v>
      </c>
      <c r="I20" s="73"/>
      <c r="J20" s="74">
        <v>0</v>
      </c>
      <c r="K20" s="75"/>
      <c r="L20" s="66" t="s">
        <v>38</v>
      </c>
      <c r="M20" s="76" t="s">
        <v>39</v>
      </c>
      <c r="N20" s="77"/>
      <c r="O20" s="46"/>
      <c r="P20" s="77"/>
      <c r="Q20" s="78">
        <v>0</v>
      </c>
      <c r="R20" s="70">
        <v>0</v>
      </c>
      <c r="S20" s="71"/>
    </row>
    <row r="21" spans="1:19" s="2" customFormat="1" ht="18" customHeight="1">
      <c r="A21" s="66" t="s">
        <v>40</v>
      </c>
      <c r="B21" s="79"/>
      <c r="C21" s="80"/>
      <c r="D21" s="69" t="s">
        <v>41</v>
      </c>
      <c r="E21" s="70">
        <v>0</v>
      </c>
      <c r="F21" s="71"/>
      <c r="G21" s="66" t="s">
        <v>42</v>
      </c>
      <c r="H21" s="16" t="s">
        <v>43</v>
      </c>
      <c r="I21" s="73"/>
      <c r="J21" s="74">
        <v>0</v>
      </c>
      <c r="K21" s="75"/>
      <c r="L21" s="66" t="s">
        <v>44</v>
      </c>
      <c r="M21" s="76" t="s">
        <v>45</v>
      </c>
      <c r="N21" s="77"/>
      <c r="O21" s="46"/>
      <c r="P21" s="77"/>
      <c r="Q21" s="78">
        <v>0</v>
      </c>
      <c r="R21" s="70">
        <v>0</v>
      </c>
      <c r="S21" s="71"/>
    </row>
    <row r="22" spans="1:19" s="2" customFormat="1" ht="18" customHeight="1">
      <c r="A22" s="66" t="s">
        <v>46</v>
      </c>
      <c r="B22" s="67" t="s">
        <v>47</v>
      </c>
      <c r="C22" s="68"/>
      <c r="D22" s="69" t="s">
        <v>35</v>
      </c>
      <c r="E22" s="70">
        <v>0</v>
      </c>
      <c r="F22" s="71"/>
      <c r="G22" s="66" t="s">
        <v>48</v>
      </c>
      <c r="H22" s="72" t="s">
        <v>49</v>
      </c>
      <c r="I22" s="73"/>
      <c r="J22" s="74">
        <v>0</v>
      </c>
      <c r="K22" s="75"/>
      <c r="L22" s="66" t="s">
        <v>50</v>
      </c>
      <c r="M22" s="76" t="s">
        <v>51</v>
      </c>
      <c r="N22" s="77"/>
      <c r="O22" s="46"/>
      <c r="P22" s="77"/>
      <c r="Q22" s="78">
        <v>0</v>
      </c>
      <c r="R22" s="70">
        <v>0</v>
      </c>
      <c r="S22" s="71"/>
    </row>
    <row r="23" spans="1:19" s="2" customFormat="1" ht="18" customHeight="1">
      <c r="A23" s="66" t="s">
        <v>52</v>
      </c>
      <c r="B23" s="79"/>
      <c r="C23" s="80"/>
      <c r="D23" s="69" t="s">
        <v>41</v>
      </c>
      <c r="E23" s="70">
        <v>0</v>
      </c>
      <c r="F23" s="71"/>
      <c r="G23" s="66" t="s">
        <v>53</v>
      </c>
      <c r="H23" s="72"/>
      <c r="I23" s="73"/>
      <c r="J23" s="74">
        <v>0</v>
      </c>
      <c r="K23" s="75"/>
      <c r="L23" s="66" t="s">
        <v>54</v>
      </c>
      <c r="M23" s="76" t="s">
        <v>55</v>
      </c>
      <c r="N23" s="77"/>
      <c r="O23" s="46"/>
      <c r="P23" s="77"/>
      <c r="Q23" s="78">
        <v>0</v>
      </c>
      <c r="R23" s="70">
        <v>0</v>
      </c>
      <c r="S23" s="71"/>
    </row>
    <row r="24" spans="1:19" s="2" customFormat="1" ht="18" customHeight="1">
      <c r="A24" s="66" t="s">
        <v>56</v>
      </c>
      <c r="B24" s="67" t="s">
        <v>57</v>
      </c>
      <c r="C24" s="68"/>
      <c r="D24" s="69" t="s">
        <v>35</v>
      </c>
      <c r="E24" s="70">
        <f>' Prípojka elektrik(1)'!C10</f>
        <v>0</v>
      </c>
      <c r="F24" s="71"/>
      <c r="G24" s="81"/>
      <c r="H24" s="77"/>
      <c r="I24" s="73"/>
      <c r="J24" s="74"/>
      <c r="K24" s="75"/>
      <c r="L24" s="66" t="s">
        <v>58</v>
      </c>
      <c r="M24" s="76" t="s">
        <v>59</v>
      </c>
      <c r="N24" s="77"/>
      <c r="O24" s="46"/>
      <c r="P24" s="77"/>
      <c r="Q24" s="78">
        <v>0</v>
      </c>
      <c r="R24" s="70">
        <v>0</v>
      </c>
      <c r="S24" s="71"/>
    </row>
    <row r="25" spans="1:19" s="2" customFormat="1" ht="18" customHeight="1">
      <c r="A25" s="66" t="s">
        <v>60</v>
      </c>
      <c r="B25" s="79"/>
      <c r="C25" s="80"/>
      <c r="D25" s="69" t="s">
        <v>41</v>
      </c>
      <c r="E25" s="70">
        <f>' Prípojka elektrik(1)'!D10</f>
        <v>0</v>
      </c>
      <c r="F25" s="71"/>
      <c r="G25" s="81"/>
      <c r="H25" s="77"/>
      <c r="I25" s="73"/>
      <c r="J25" s="74"/>
      <c r="K25" s="75"/>
      <c r="L25" s="66" t="s">
        <v>61</v>
      </c>
      <c r="M25" s="72" t="s">
        <v>62</v>
      </c>
      <c r="N25" s="77"/>
      <c r="O25" s="46"/>
      <c r="P25" s="77"/>
      <c r="Q25" s="73"/>
      <c r="R25" s="70">
        <v>0</v>
      </c>
      <c r="S25" s="71"/>
    </row>
    <row r="26" spans="1:19" s="2" customFormat="1" ht="18" customHeight="1">
      <c r="A26" s="66" t="s">
        <v>63</v>
      </c>
      <c r="B26" s="266" t="s">
        <v>64</v>
      </c>
      <c r="C26" s="266"/>
      <c r="D26" s="266"/>
      <c r="E26" s="82">
        <f>SUM(E20:E25)</f>
        <v>0</v>
      </c>
      <c r="F26" s="41"/>
      <c r="G26" s="66" t="s">
        <v>65</v>
      </c>
      <c r="H26" s="83" t="s">
        <v>66</v>
      </c>
      <c r="I26" s="73"/>
      <c r="J26" s="84"/>
      <c r="K26" s="85"/>
      <c r="L26" s="66" t="s">
        <v>67</v>
      </c>
      <c r="M26" s="83" t="s">
        <v>68</v>
      </c>
      <c r="N26" s="77"/>
      <c r="O26" s="46"/>
      <c r="P26" s="77"/>
      <c r="Q26" s="73"/>
      <c r="R26" s="82">
        <v>0</v>
      </c>
      <c r="S26" s="41"/>
    </row>
    <row r="27" spans="1:19" s="2" customFormat="1" ht="18" customHeight="1">
      <c r="A27" s="86" t="s">
        <v>69</v>
      </c>
      <c r="B27" s="87" t="s">
        <v>70</v>
      </c>
      <c r="C27" s="88"/>
      <c r="D27" s="89"/>
      <c r="E27" s="90">
        <v>0</v>
      </c>
      <c r="F27" s="37"/>
      <c r="G27" s="86" t="s">
        <v>71</v>
      </c>
      <c r="H27" s="87" t="s">
        <v>72</v>
      </c>
      <c r="I27" s="89"/>
      <c r="J27" s="91">
        <v>0</v>
      </c>
      <c r="K27" s="92"/>
      <c r="L27" s="86" t="s">
        <v>73</v>
      </c>
      <c r="M27" s="87" t="s">
        <v>74</v>
      </c>
      <c r="N27" s="88"/>
      <c r="O27" s="36"/>
      <c r="P27" s="88"/>
      <c r="Q27" s="89"/>
      <c r="R27" s="90">
        <v>0</v>
      </c>
      <c r="S27" s="37"/>
    </row>
    <row r="28" spans="1:19" s="2" customFormat="1" ht="18" customHeight="1">
      <c r="A28" s="93" t="s">
        <v>12</v>
      </c>
      <c r="B28" s="15"/>
      <c r="C28" s="15"/>
      <c r="D28" s="15"/>
      <c r="E28" s="15"/>
      <c r="F28" s="94"/>
      <c r="G28" s="95"/>
      <c r="H28" s="15"/>
      <c r="I28" s="15"/>
      <c r="J28" s="15"/>
      <c r="K28" s="15"/>
      <c r="L28" s="59" t="s">
        <v>75</v>
      </c>
      <c r="M28" s="44"/>
      <c r="N28" s="61" t="s">
        <v>76</v>
      </c>
      <c r="O28" s="65"/>
      <c r="P28" s="43"/>
      <c r="Q28" s="43"/>
      <c r="R28" s="43"/>
      <c r="S28" s="47"/>
    </row>
    <row r="29" spans="1:19" s="2" customFormat="1" ht="18" customHeight="1">
      <c r="A29" s="18"/>
      <c r="B29" s="16"/>
      <c r="C29" s="16"/>
      <c r="D29" s="16"/>
      <c r="E29" s="16"/>
      <c r="F29" s="96"/>
      <c r="G29" s="97"/>
      <c r="H29" s="16"/>
      <c r="I29" s="16"/>
      <c r="J29" s="16"/>
      <c r="K29" s="16"/>
      <c r="L29" s="66" t="s">
        <v>77</v>
      </c>
      <c r="M29" s="72" t="s">
        <v>78</v>
      </c>
      <c r="N29" s="77"/>
      <c r="O29" s="46"/>
      <c r="P29" s="77"/>
      <c r="Q29" s="73"/>
      <c r="R29" s="82">
        <f>E26</f>
        <v>0</v>
      </c>
      <c r="S29" s="41"/>
    </row>
    <row r="30" spans="1:19" s="2" customFormat="1" ht="18" customHeight="1">
      <c r="A30" s="98" t="s">
        <v>79</v>
      </c>
      <c r="B30" s="46"/>
      <c r="C30" s="46"/>
      <c r="D30" s="46"/>
      <c r="E30" s="46"/>
      <c r="F30" s="80"/>
      <c r="G30" s="99" t="s">
        <v>80</v>
      </c>
      <c r="H30" s="46"/>
      <c r="I30" s="46"/>
      <c r="J30" s="46"/>
      <c r="K30" s="46"/>
      <c r="L30" s="66" t="s">
        <v>81</v>
      </c>
      <c r="M30" s="76" t="s">
        <v>82</v>
      </c>
      <c r="N30" s="100">
        <v>20</v>
      </c>
      <c r="O30" s="101" t="s">
        <v>83</v>
      </c>
      <c r="P30" s="102">
        <v>1654.62</v>
      </c>
      <c r="Q30" s="73"/>
      <c r="R30" s="103">
        <f>R29*0.02</f>
        <v>0</v>
      </c>
      <c r="S30" s="104"/>
    </row>
    <row r="31" spans="1:19" s="2" customFormat="1" ht="12.75" customHeight="1" hidden="1">
      <c r="A31" s="105"/>
      <c r="B31" s="106"/>
      <c r="C31" s="106"/>
      <c r="D31" s="106"/>
      <c r="E31" s="106"/>
      <c r="F31" s="68"/>
      <c r="G31" s="107"/>
      <c r="H31" s="106"/>
      <c r="I31" s="106"/>
      <c r="J31" s="106"/>
      <c r="K31" s="106"/>
      <c r="L31" s="108"/>
      <c r="M31" s="109"/>
      <c r="N31" s="110"/>
      <c r="O31" s="111"/>
      <c r="P31" s="112"/>
      <c r="Q31" s="110"/>
      <c r="R31" s="113"/>
      <c r="S31" s="71"/>
    </row>
    <row r="32" spans="1:19" s="2" customFormat="1" ht="35.25" customHeight="1">
      <c r="A32" s="114" t="s">
        <v>10</v>
      </c>
      <c r="B32" s="115"/>
      <c r="C32" s="115"/>
      <c r="D32" s="115"/>
      <c r="E32" s="16"/>
      <c r="F32" s="96"/>
      <c r="G32" s="97"/>
      <c r="H32" s="16"/>
      <c r="I32" s="16"/>
      <c r="J32" s="16"/>
      <c r="K32" s="16"/>
      <c r="L32" s="86" t="s">
        <v>84</v>
      </c>
      <c r="M32" s="267" t="s">
        <v>85</v>
      </c>
      <c r="N32" s="267"/>
      <c r="O32" s="267"/>
      <c r="P32" s="267"/>
      <c r="Q32" s="89"/>
      <c r="R32" s="116">
        <f>R29+R30</f>
        <v>0</v>
      </c>
      <c r="S32" s="28"/>
    </row>
    <row r="33" spans="1:19" s="2" customFormat="1" ht="33" customHeight="1">
      <c r="A33" s="98" t="s">
        <v>79</v>
      </c>
      <c r="B33" s="46"/>
      <c r="C33" s="46"/>
      <c r="D33" s="46"/>
      <c r="E33" s="46"/>
      <c r="F33" s="80"/>
      <c r="G33" s="99" t="s">
        <v>80</v>
      </c>
      <c r="H33" s="46"/>
      <c r="I33" s="46"/>
      <c r="J33" s="46"/>
      <c r="K33" s="46"/>
      <c r="L33" s="59" t="s">
        <v>86</v>
      </c>
      <c r="M33" s="44"/>
      <c r="N33" s="61" t="s">
        <v>87</v>
      </c>
      <c r="O33" s="65"/>
      <c r="P33" s="43"/>
      <c r="Q33" s="43"/>
      <c r="R33" s="117"/>
      <c r="S33" s="47"/>
    </row>
    <row r="34" spans="1:19" s="2" customFormat="1" ht="20.25" customHeight="1">
      <c r="A34" s="118" t="s">
        <v>14</v>
      </c>
      <c r="B34" s="106"/>
      <c r="C34" s="106"/>
      <c r="D34" s="106"/>
      <c r="E34" s="106"/>
      <c r="F34" s="68"/>
      <c r="G34" s="119"/>
      <c r="H34" s="106"/>
      <c r="I34" s="106"/>
      <c r="J34" s="106"/>
      <c r="K34" s="106"/>
      <c r="L34" s="66" t="s">
        <v>88</v>
      </c>
      <c r="M34" s="72" t="s">
        <v>89</v>
      </c>
      <c r="N34" s="77"/>
      <c r="O34" s="46"/>
      <c r="P34" s="77"/>
      <c r="Q34" s="73"/>
      <c r="R34" s="70">
        <v>0</v>
      </c>
      <c r="S34" s="71"/>
    </row>
    <row r="35" spans="1:19" s="2" customFormat="1" ht="18" customHeight="1">
      <c r="A35" s="18"/>
      <c r="B35" s="16"/>
      <c r="C35" s="16"/>
      <c r="D35" s="16"/>
      <c r="E35" s="16"/>
      <c r="F35" s="96"/>
      <c r="G35" s="120"/>
      <c r="H35" s="16"/>
      <c r="I35" s="16"/>
      <c r="J35" s="16"/>
      <c r="K35" s="16"/>
      <c r="L35" s="66" t="s">
        <v>90</v>
      </c>
      <c r="M35" s="72" t="s">
        <v>91</v>
      </c>
      <c r="N35" s="77"/>
      <c r="O35" s="46"/>
      <c r="P35" s="77"/>
      <c r="Q35" s="73"/>
      <c r="R35" s="70">
        <v>0</v>
      </c>
      <c r="S35" s="71"/>
    </row>
    <row r="36" spans="1:19" s="2" customFormat="1" ht="18" customHeight="1">
      <c r="A36" s="121" t="s">
        <v>79</v>
      </c>
      <c r="B36" s="36"/>
      <c r="C36" s="36"/>
      <c r="D36" s="36"/>
      <c r="E36" s="36"/>
      <c r="F36" s="122"/>
      <c r="G36" s="123" t="s">
        <v>80</v>
      </c>
      <c r="H36" s="36"/>
      <c r="I36" s="36"/>
      <c r="J36" s="36"/>
      <c r="K36" s="36"/>
      <c r="L36" s="86" t="s">
        <v>92</v>
      </c>
      <c r="M36" s="87" t="s">
        <v>93</v>
      </c>
      <c r="N36" s="88"/>
      <c r="O36" s="124"/>
      <c r="P36" s="88"/>
      <c r="Q36" s="89"/>
      <c r="R36" s="51">
        <v>0</v>
      </c>
      <c r="S36" s="125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/>
  <pageMargins left="0.25" right="0.25" top="0.75" bottom="0.75" header="0.3" footer="0.3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defaultGridColor="0" zoomScalePageLayoutView="0" colorId="8" workbookViewId="0" topLeftCell="A1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11" style="1" customWidth="1"/>
    <col min="8" max="16384" width="10.66015625" style="1" customWidth="1"/>
  </cols>
  <sheetData>
    <row r="1" spans="1:7" s="2" customFormat="1" ht="17.25" customHeight="1">
      <c r="A1" s="186" t="s">
        <v>95</v>
      </c>
      <c r="B1" s="187"/>
      <c r="C1" s="187"/>
      <c r="D1" s="187"/>
      <c r="E1" s="187"/>
      <c r="F1" s="187"/>
      <c r="G1" s="187"/>
    </row>
    <row r="2" spans="1:7" s="2" customFormat="1" ht="12" customHeight="1">
      <c r="A2" s="188" t="s">
        <v>96</v>
      </c>
      <c r="B2" s="189"/>
      <c r="C2" s="189"/>
      <c r="D2" s="187"/>
      <c r="E2" s="187"/>
      <c r="F2" s="187"/>
      <c r="G2" s="187"/>
    </row>
    <row r="3" spans="1:7" s="2" customFormat="1" ht="12" customHeight="1">
      <c r="A3" s="188" t="s">
        <v>327</v>
      </c>
      <c r="B3" s="189"/>
      <c r="C3" s="189" t="s">
        <v>98</v>
      </c>
      <c r="D3" s="187"/>
      <c r="E3" s="187"/>
      <c r="F3" s="187"/>
      <c r="G3" s="187"/>
    </row>
    <row r="4" spans="1:7" s="2" customFormat="1" ht="12" customHeight="1">
      <c r="A4" s="188"/>
      <c r="B4" s="188"/>
      <c r="C4" s="189" t="s">
        <v>99</v>
      </c>
      <c r="D4" s="187"/>
      <c r="E4" s="187"/>
      <c r="F4" s="187"/>
      <c r="G4" s="187"/>
    </row>
    <row r="5" spans="1:7" s="2" customFormat="1" ht="12" customHeight="1">
      <c r="A5" s="189" t="s">
        <v>100</v>
      </c>
      <c r="B5" s="189"/>
      <c r="C5" s="130" t="s">
        <v>393</v>
      </c>
      <c r="D5" s="187"/>
      <c r="E5" s="187"/>
      <c r="F5" s="187"/>
      <c r="G5" s="187"/>
    </row>
    <row r="6" spans="1:7" s="2" customFormat="1" ht="6" customHeight="1">
      <c r="A6" s="187"/>
      <c r="B6" s="187"/>
      <c r="C6" s="187"/>
      <c r="D6" s="187"/>
      <c r="E6" s="187"/>
      <c r="F6" s="187"/>
      <c r="G6" s="187"/>
    </row>
    <row r="7" spans="1:7" s="2" customFormat="1" ht="23.25" customHeight="1">
      <c r="A7" s="206" t="s">
        <v>101</v>
      </c>
      <c r="B7" s="206" t="s">
        <v>102</v>
      </c>
      <c r="C7" s="206" t="s">
        <v>103</v>
      </c>
      <c r="D7" s="206" t="s">
        <v>41</v>
      </c>
      <c r="E7" s="206" t="s">
        <v>104</v>
      </c>
      <c r="F7" s="206" t="s">
        <v>105</v>
      </c>
      <c r="G7" s="206" t="s">
        <v>106</v>
      </c>
    </row>
    <row r="8" spans="1:7" s="2" customFormat="1" ht="12" customHeight="1">
      <c r="A8" s="206" t="s">
        <v>33</v>
      </c>
      <c r="B8" s="206" t="s">
        <v>40</v>
      </c>
      <c r="C8" s="206" t="s">
        <v>46</v>
      </c>
      <c r="D8" s="206" t="s">
        <v>52</v>
      </c>
      <c r="E8" s="206" t="s">
        <v>56</v>
      </c>
      <c r="F8" s="206" t="s">
        <v>60</v>
      </c>
      <c r="G8" s="206" t="s">
        <v>63</v>
      </c>
    </row>
    <row r="9" spans="1:7" s="2" customFormat="1" ht="3.75" customHeight="1">
      <c r="A9" s="132"/>
      <c r="B9" s="132"/>
      <c r="C9" s="132"/>
      <c r="D9" s="132"/>
      <c r="E9" s="132"/>
      <c r="F9" s="132"/>
      <c r="G9" s="132"/>
    </row>
    <row r="10" spans="1:7" s="2" customFormat="1" ht="15" customHeight="1">
      <c r="A10" s="133" t="s">
        <v>248</v>
      </c>
      <c r="B10" s="134" t="s">
        <v>246</v>
      </c>
      <c r="C10" s="135">
        <f>C11+C12</f>
        <v>0</v>
      </c>
      <c r="D10" s="135">
        <f>D11+D12</f>
        <v>0</v>
      </c>
      <c r="E10" s="135">
        <f>E11+E12</f>
        <v>0</v>
      </c>
      <c r="F10" s="135">
        <v>0.11234</v>
      </c>
      <c r="G10" s="135">
        <v>0</v>
      </c>
    </row>
    <row r="11" spans="1:7" s="2" customFormat="1" ht="15" customHeight="1">
      <c r="A11" s="136" t="s">
        <v>248</v>
      </c>
      <c r="B11" s="137" t="s">
        <v>249</v>
      </c>
      <c r="C11" s="138">
        <f>' Prípojka elektrik(2)'!H11</f>
        <v>0</v>
      </c>
      <c r="D11" s="138">
        <f>' Prípojka elektrik(2)'!I11</f>
        <v>0</v>
      </c>
      <c r="E11" s="138">
        <f>C11+D11</f>
        <v>0</v>
      </c>
      <c r="F11" s="138">
        <v>0.0158</v>
      </c>
      <c r="G11" s="138">
        <v>0</v>
      </c>
    </row>
    <row r="12" spans="1:7" s="2" customFormat="1" ht="15" customHeight="1">
      <c r="A12" s="136" t="s">
        <v>250</v>
      </c>
      <c r="B12" s="137" t="s">
        <v>251</v>
      </c>
      <c r="C12" s="138">
        <f>' Prípojka elektrik(2)'!H30</f>
        <v>0</v>
      </c>
      <c r="D12" s="138">
        <f>' Prípojka elektrik(2)'!I30</f>
        <v>0</v>
      </c>
      <c r="E12" s="138">
        <f>C12+D12</f>
        <v>0</v>
      </c>
      <c r="F12" s="138">
        <v>0.09654</v>
      </c>
      <c r="G12" s="138">
        <v>0</v>
      </c>
    </row>
    <row r="13" spans="1:7" s="2" customFormat="1" ht="21" customHeight="1">
      <c r="A13" s="139"/>
      <c r="B13" s="140" t="s">
        <v>120</v>
      </c>
      <c r="C13" s="141">
        <f>C10</f>
        <v>0</v>
      </c>
      <c r="D13" s="141">
        <f>D10</f>
        <v>0</v>
      </c>
      <c r="E13" s="141">
        <f>E10</f>
        <v>0</v>
      </c>
      <c r="F13" s="141">
        <v>0.11234</v>
      </c>
      <c r="G13" s="141">
        <v>0</v>
      </c>
    </row>
  </sheetData>
  <sheetProtection selectLockedCells="1" selectUnlockedCells="1"/>
  <printOptions/>
  <pageMargins left="0.25" right="0.25" top="0.75" bottom="0.75" header="0.3" footer="0.3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defaultGridColor="0" zoomScalePageLayoutView="0" colorId="8" workbookViewId="0" topLeftCell="A4">
      <selection activeCell="F11" sqref="F11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2" customWidth="1"/>
  </cols>
  <sheetData>
    <row r="1" spans="1:12" s="1" customFormat="1" ht="20.25" customHeight="1">
      <c r="A1" s="207" t="s">
        <v>121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s="1" customFormat="1" ht="12.75" customHeight="1">
      <c r="A2" s="209" t="s">
        <v>96</v>
      </c>
      <c r="B2" s="130"/>
      <c r="C2" s="130"/>
      <c r="D2" s="130"/>
      <c r="E2" s="130"/>
      <c r="F2" s="130"/>
      <c r="G2" s="208"/>
      <c r="H2" s="208"/>
      <c r="I2" s="208"/>
      <c r="J2" s="208"/>
      <c r="K2" s="208"/>
      <c r="L2" s="208"/>
    </row>
    <row r="3" spans="1:12" s="1" customFormat="1" ht="12.75" customHeight="1">
      <c r="A3" s="209" t="s">
        <v>327</v>
      </c>
      <c r="B3" s="130"/>
      <c r="C3" s="130"/>
      <c r="D3" s="130"/>
      <c r="E3" s="130"/>
      <c r="F3" s="130" t="s">
        <v>98</v>
      </c>
      <c r="G3" s="208"/>
      <c r="H3" s="208"/>
      <c r="I3" s="208"/>
      <c r="J3" s="208"/>
      <c r="K3" s="208"/>
      <c r="L3" s="208"/>
    </row>
    <row r="4" spans="1:12" s="1" customFormat="1" ht="12.75" customHeight="1">
      <c r="A4" s="276"/>
      <c r="B4" s="276"/>
      <c r="C4" s="209"/>
      <c r="D4" s="130"/>
      <c r="E4" s="130"/>
      <c r="F4" s="130" t="s">
        <v>122</v>
      </c>
      <c r="G4" s="208"/>
      <c r="H4" s="208"/>
      <c r="I4" s="208"/>
      <c r="J4" s="208"/>
      <c r="K4" s="208"/>
      <c r="L4" s="208"/>
    </row>
    <row r="5" spans="1:12" s="1" customFormat="1" ht="12.75" customHeight="1">
      <c r="A5" s="130" t="s">
        <v>100</v>
      </c>
      <c r="B5" s="130"/>
      <c r="C5" s="130"/>
      <c r="D5" s="130"/>
      <c r="E5" s="130"/>
      <c r="F5" s="130" t="s">
        <v>393</v>
      </c>
      <c r="G5" s="208"/>
      <c r="H5" s="208"/>
      <c r="I5" s="208"/>
      <c r="J5" s="208"/>
      <c r="K5" s="208"/>
      <c r="L5" s="208"/>
    </row>
    <row r="6" spans="1:12" s="1" customFormat="1" ht="6.7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s="1" customFormat="1" ht="24.75" customHeight="1">
      <c r="A7" s="210" t="s">
        <v>123</v>
      </c>
      <c r="B7" s="210" t="s">
        <v>124</v>
      </c>
      <c r="C7" s="210" t="s">
        <v>125</v>
      </c>
      <c r="D7" s="210" t="s">
        <v>102</v>
      </c>
      <c r="E7" s="210" t="s">
        <v>126</v>
      </c>
      <c r="F7" s="210" t="s">
        <v>127</v>
      </c>
      <c r="G7" s="210" t="s">
        <v>128</v>
      </c>
      <c r="H7" s="210" t="s">
        <v>129</v>
      </c>
      <c r="I7" s="210" t="s">
        <v>130</v>
      </c>
      <c r="J7" s="210" t="s">
        <v>104</v>
      </c>
      <c r="K7" s="210" t="s">
        <v>131</v>
      </c>
      <c r="L7" s="210" t="s">
        <v>105</v>
      </c>
    </row>
    <row r="8" spans="1:12" s="1" customFormat="1" ht="12.75" customHeight="1">
      <c r="A8" s="210" t="s">
        <v>33</v>
      </c>
      <c r="B8" s="210" t="s">
        <v>40</v>
      </c>
      <c r="C8" s="210" t="s">
        <v>46</v>
      </c>
      <c r="D8" s="210" t="s">
        <v>52</v>
      </c>
      <c r="E8" s="210" t="s">
        <v>56</v>
      </c>
      <c r="F8" s="210" t="s">
        <v>60</v>
      </c>
      <c r="G8" s="210" t="s">
        <v>63</v>
      </c>
      <c r="H8" s="210" t="s">
        <v>36</v>
      </c>
      <c r="I8" s="210" t="s">
        <v>42</v>
      </c>
      <c r="J8" s="210" t="s">
        <v>48</v>
      </c>
      <c r="K8" s="210" t="s">
        <v>53</v>
      </c>
      <c r="L8" s="210" t="s">
        <v>65</v>
      </c>
    </row>
    <row r="9" spans="1:12" s="1" customFormat="1" ht="6" customHeight="1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1:12" s="1" customFormat="1" ht="13.5" customHeight="1">
      <c r="A10" s="211"/>
      <c r="B10" s="212"/>
      <c r="C10" s="212" t="s">
        <v>248</v>
      </c>
      <c r="D10" s="212" t="s">
        <v>246</v>
      </c>
      <c r="E10" s="212"/>
      <c r="F10" s="213" t="s">
        <v>394</v>
      </c>
      <c r="G10" s="213"/>
      <c r="H10" s="213">
        <f>H11+H30</f>
        <v>0</v>
      </c>
      <c r="I10" s="213">
        <f>I11+I30</f>
        <v>0</v>
      </c>
      <c r="J10" s="213">
        <f>J11+J30</f>
        <v>0</v>
      </c>
      <c r="K10" s="214"/>
      <c r="L10" s="213">
        <v>0.11234</v>
      </c>
    </row>
    <row r="11" spans="1:12" s="1" customFormat="1" ht="21" customHeight="1">
      <c r="A11" s="215"/>
      <c r="B11" s="216"/>
      <c r="C11" s="216" t="s">
        <v>248</v>
      </c>
      <c r="D11" s="216" t="s">
        <v>249</v>
      </c>
      <c r="E11" s="216"/>
      <c r="F11" s="217"/>
      <c r="G11" s="217"/>
      <c r="H11" s="217">
        <f>SUM(H12:H29)</f>
        <v>0</v>
      </c>
      <c r="I11" s="217">
        <f>SUM(I12:I29)</f>
        <v>0</v>
      </c>
      <c r="J11" s="217">
        <f>SUM(J12:J29)</f>
        <v>0</v>
      </c>
      <c r="K11" s="218"/>
      <c r="L11" s="217">
        <v>0.0158</v>
      </c>
    </row>
    <row r="12" spans="1:12" s="1" customFormat="1" ht="24" customHeight="1">
      <c r="A12" s="219">
        <v>1</v>
      </c>
      <c r="B12" s="220" t="s">
        <v>256</v>
      </c>
      <c r="C12" s="220" t="s">
        <v>328</v>
      </c>
      <c r="D12" s="220" t="s">
        <v>329</v>
      </c>
      <c r="E12" s="220" t="s">
        <v>261</v>
      </c>
      <c r="F12" s="221">
        <v>2</v>
      </c>
      <c r="G12" s="221">
        <v>0</v>
      </c>
      <c r="H12" s="221">
        <v>0</v>
      </c>
      <c r="I12" s="221">
        <f>F12*G12</f>
        <v>0</v>
      </c>
      <c r="J12" s="221">
        <f aca="true" t="shared" si="0" ref="J12:J29">H12+I12</f>
        <v>0</v>
      </c>
      <c r="K12" s="222">
        <v>0</v>
      </c>
      <c r="L12" s="223">
        <v>0</v>
      </c>
    </row>
    <row r="13" spans="1:12" s="1" customFormat="1" ht="24" customHeight="1">
      <c r="A13" s="224">
        <v>2</v>
      </c>
      <c r="B13" s="225"/>
      <c r="C13" s="225" t="s">
        <v>330</v>
      </c>
      <c r="D13" s="225" t="s">
        <v>331</v>
      </c>
      <c r="E13" s="225" t="s">
        <v>261</v>
      </c>
      <c r="F13" s="226">
        <v>2</v>
      </c>
      <c r="G13" s="226">
        <v>0</v>
      </c>
      <c r="H13" s="226">
        <f>F13*G13</f>
        <v>0</v>
      </c>
      <c r="I13" s="226">
        <v>0</v>
      </c>
      <c r="J13" s="226">
        <f t="shared" si="0"/>
        <v>0</v>
      </c>
      <c r="K13" s="227">
        <v>0</v>
      </c>
      <c r="L13" s="228">
        <v>0</v>
      </c>
    </row>
    <row r="14" spans="1:12" s="1" customFormat="1" ht="13.5" customHeight="1">
      <c r="A14" s="229">
        <v>3</v>
      </c>
      <c r="B14" s="230" t="s">
        <v>256</v>
      </c>
      <c r="C14" s="230" t="s">
        <v>332</v>
      </c>
      <c r="D14" s="230" t="s">
        <v>333</v>
      </c>
      <c r="E14" s="230" t="s">
        <v>261</v>
      </c>
      <c r="F14" s="231">
        <v>21</v>
      </c>
      <c r="G14" s="231">
        <v>0</v>
      </c>
      <c r="H14" s="231">
        <v>0</v>
      </c>
      <c r="I14" s="231">
        <f>F14*G14</f>
        <v>0</v>
      </c>
      <c r="J14" s="231">
        <f t="shared" si="0"/>
        <v>0</v>
      </c>
      <c r="K14" s="232">
        <v>0</v>
      </c>
      <c r="L14" s="233">
        <v>0</v>
      </c>
    </row>
    <row r="15" spans="1:12" s="1" customFormat="1" ht="24" customHeight="1">
      <c r="A15" s="234">
        <v>4</v>
      </c>
      <c r="B15" s="235" t="s">
        <v>256</v>
      </c>
      <c r="C15" s="235" t="s">
        <v>334</v>
      </c>
      <c r="D15" s="235" t="s">
        <v>335</v>
      </c>
      <c r="E15" s="235" t="s">
        <v>261</v>
      </c>
      <c r="F15" s="236">
        <v>1</v>
      </c>
      <c r="G15" s="236">
        <v>0</v>
      </c>
      <c r="H15" s="236">
        <v>0</v>
      </c>
      <c r="I15" s="236">
        <f>F15*G15</f>
        <v>0</v>
      </c>
      <c r="J15" s="236">
        <f t="shared" si="0"/>
        <v>0</v>
      </c>
      <c r="K15" s="237">
        <v>0</v>
      </c>
      <c r="L15" s="238">
        <v>0</v>
      </c>
    </row>
    <row r="16" spans="1:12" s="1" customFormat="1" ht="13.5" customHeight="1">
      <c r="A16" s="239">
        <v>5</v>
      </c>
      <c r="B16" s="240"/>
      <c r="C16" s="240" t="s">
        <v>336</v>
      </c>
      <c r="D16" s="240" t="s">
        <v>337</v>
      </c>
      <c r="E16" s="240" t="s">
        <v>261</v>
      </c>
      <c r="F16" s="241">
        <v>3</v>
      </c>
      <c r="G16" s="241">
        <v>0</v>
      </c>
      <c r="H16" s="241">
        <f>F16*G16</f>
        <v>0</v>
      </c>
      <c r="I16" s="241">
        <v>0</v>
      </c>
      <c r="J16" s="241">
        <f t="shared" si="0"/>
        <v>0</v>
      </c>
      <c r="K16" s="242">
        <v>0</v>
      </c>
      <c r="L16" s="243">
        <v>0</v>
      </c>
    </row>
    <row r="17" spans="1:12" s="1" customFormat="1" ht="13.5" customHeight="1">
      <c r="A17" s="244">
        <v>6</v>
      </c>
      <c r="B17" s="245"/>
      <c r="C17" s="245" t="s">
        <v>338</v>
      </c>
      <c r="D17" s="245" t="s">
        <v>339</v>
      </c>
      <c r="E17" s="245" t="s">
        <v>261</v>
      </c>
      <c r="F17" s="246">
        <v>15</v>
      </c>
      <c r="G17" s="246">
        <v>0</v>
      </c>
      <c r="H17" s="246">
        <f>F17*G17</f>
        <v>0</v>
      </c>
      <c r="I17" s="246">
        <v>0</v>
      </c>
      <c r="J17" s="246">
        <f t="shared" si="0"/>
        <v>0</v>
      </c>
      <c r="K17" s="247">
        <v>0</v>
      </c>
      <c r="L17" s="248">
        <v>0</v>
      </c>
    </row>
    <row r="18" spans="1:12" s="1" customFormat="1" ht="13.5" customHeight="1">
      <c r="A18" s="244">
        <v>7</v>
      </c>
      <c r="B18" s="245"/>
      <c r="C18" s="245" t="s">
        <v>340</v>
      </c>
      <c r="D18" s="245" t="s">
        <v>341</v>
      </c>
      <c r="E18" s="245" t="s">
        <v>261</v>
      </c>
      <c r="F18" s="246">
        <v>3</v>
      </c>
      <c r="G18" s="246">
        <v>0</v>
      </c>
      <c r="H18" s="246">
        <f>F18*G18</f>
        <v>0</v>
      </c>
      <c r="I18" s="246">
        <v>0</v>
      </c>
      <c r="J18" s="246">
        <f t="shared" si="0"/>
        <v>0</v>
      </c>
      <c r="K18" s="247">
        <v>0</v>
      </c>
      <c r="L18" s="248">
        <v>0</v>
      </c>
    </row>
    <row r="19" spans="1:12" s="1" customFormat="1" ht="13.5" customHeight="1">
      <c r="A19" s="249">
        <v>9</v>
      </c>
      <c r="B19" s="250"/>
      <c r="C19" s="250" t="s">
        <v>342</v>
      </c>
      <c r="D19" s="250" t="s">
        <v>343</v>
      </c>
      <c r="E19" s="250" t="s">
        <v>261</v>
      </c>
      <c r="F19" s="251">
        <v>1</v>
      </c>
      <c r="G19" s="251">
        <v>0</v>
      </c>
      <c r="H19" s="246">
        <f>F19*G19</f>
        <v>0</v>
      </c>
      <c r="I19" s="251">
        <v>0</v>
      </c>
      <c r="J19" s="246">
        <f t="shared" si="0"/>
        <v>0</v>
      </c>
      <c r="K19" s="252">
        <v>0</v>
      </c>
      <c r="L19" s="253">
        <v>0</v>
      </c>
    </row>
    <row r="20" spans="1:12" s="1" customFormat="1" ht="24" customHeight="1">
      <c r="A20" s="219">
        <v>12</v>
      </c>
      <c r="B20" s="220" t="s">
        <v>256</v>
      </c>
      <c r="C20" s="220" t="s">
        <v>344</v>
      </c>
      <c r="D20" s="220" t="s">
        <v>345</v>
      </c>
      <c r="E20" s="220" t="s">
        <v>149</v>
      </c>
      <c r="F20" s="221">
        <v>15</v>
      </c>
      <c r="G20" s="221">
        <v>0</v>
      </c>
      <c r="H20" s="221">
        <v>0</v>
      </c>
      <c r="I20" s="221">
        <f>F20*G20</f>
        <v>0</v>
      </c>
      <c r="J20" s="221">
        <f t="shared" si="0"/>
        <v>0</v>
      </c>
      <c r="K20" s="222">
        <v>0</v>
      </c>
      <c r="L20" s="223">
        <v>0</v>
      </c>
    </row>
    <row r="21" spans="1:12" s="1" customFormat="1" ht="13.5" customHeight="1">
      <c r="A21" s="239">
        <v>13</v>
      </c>
      <c r="B21" s="240"/>
      <c r="C21" s="240" t="s">
        <v>346</v>
      </c>
      <c r="D21" s="240" t="s">
        <v>347</v>
      </c>
      <c r="E21" s="240" t="s">
        <v>281</v>
      </c>
      <c r="F21" s="241">
        <v>15.8</v>
      </c>
      <c r="G21" s="241">
        <v>0</v>
      </c>
      <c r="H21" s="241">
        <f>F21*G21</f>
        <v>0</v>
      </c>
      <c r="I21" s="241">
        <v>0</v>
      </c>
      <c r="J21" s="241">
        <f t="shared" si="0"/>
        <v>0</v>
      </c>
      <c r="K21" s="242">
        <v>0.001</v>
      </c>
      <c r="L21" s="243">
        <v>0.0158</v>
      </c>
    </row>
    <row r="22" spans="1:12" s="1" customFormat="1" ht="13.5" customHeight="1">
      <c r="A22" s="249">
        <v>14</v>
      </c>
      <c r="B22" s="250"/>
      <c r="C22" s="250" t="s">
        <v>348</v>
      </c>
      <c r="D22" s="250" t="s">
        <v>349</v>
      </c>
      <c r="E22" s="250" t="s">
        <v>261</v>
      </c>
      <c r="F22" s="251">
        <v>4</v>
      </c>
      <c r="G22" s="251">
        <v>0</v>
      </c>
      <c r="H22" s="251">
        <f>F22*G22</f>
        <v>0</v>
      </c>
      <c r="I22" s="251">
        <v>0</v>
      </c>
      <c r="J22" s="251">
        <f t="shared" si="0"/>
        <v>0</v>
      </c>
      <c r="K22" s="252">
        <v>0</v>
      </c>
      <c r="L22" s="253">
        <v>0</v>
      </c>
    </row>
    <row r="23" spans="1:12" s="1" customFormat="1" ht="24" customHeight="1">
      <c r="A23" s="219">
        <v>15</v>
      </c>
      <c r="B23" s="220" t="s">
        <v>256</v>
      </c>
      <c r="C23" s="220" t="s">
        <v>350</v>
      </c>
      <c r="D23" s="220" t="s">
        <v>351</v>
      </c>
      <c r="E23" s="220" t="s">
        <v>149</v>
      </c>
      <c r="F23" s="221">
        <v>15</v>
      </c>
      <c r="G23" s="221">
        <v>0</v>
      </c>
      <c r="H23" s="221">
        <v>0</v>
      </c>
      <c r="I23" s="221">
        <f>F23*G23</f>
        <v>0</v>
      </c>
      <c r="J23" s="221">
        <f t="shared" si="0"/>
        <v>0</v>
      </c>
      <c r="K23" s="222">
        <v>0</v>
      </c>
      <c r="L23" s="223">
        <v>0</v>
      </c>
    </row>
    <row r="24" spans="1:12" s="1" customFormat="1" ht="13.5" customHeight="1">
      <c r="A24" s="224">
        <v>16</v>
      </c>
      <c r="B24" s="225"/>
      <c r="C24" s="225" t="s">
        <v>352</v>
      </c>
      <c r="D24" s="225" t="s">
        <v>353</v>
      </c>
      <c r="E24" s="225" t="s">
        <v>149</v>
      </c>
      <c r="F24" s="226">
        <v>16.5</v>
      </c>
      <c r="G24" s="226">
        <v>0</v>
      </c>
      <c r="H24" s="226">
        <f>F24*G24</f>
        <v>0</v>
      </c>
      <c r="I24" s="226">
        <v>0</v>
      </c>
      <c r="J24" s="226">
        <f t="shared" si="0"/>
        <v>0</v>
      </c>
      <c r="K24" s="227">
        <v>0</v>
      </c>
      <c r="L24" s="228">
        <v>0</v>
      </c>
    </row>
    <row r="25" spans="1:12" s="1" customFormat="1" ht="13.5" customHeight="1">
      <c r="A25" s="229">
        <v>17</v>
      </c>
      <c r="B25" s="230" t="s">
        <v>256</v>
      </c>
      <c r="C25" s="230" t="s">
        <v>354</v>
      </c>
      <c r="D25" s="230" t="s">
        <v>355</v>
      </c>
      <c r="E25" s="230" t="s">
        <v>149</v>
      </c>
      <c r="F25" s="231">
        <v>15</v>
      </c>
      <c r="G25" s="231">
        <v>0</v>
      </c>
      <c r="H25" s="231">
        <v>0</v>
      </c>
      <c r="I25" s="231">
        <f>F25*G25</f>
        <v>0</v>
      </c>
      <c r="J25" s="231">
        <f t="shared" si="0"/>
        <v>0</v>
      </c>
      <c r="K25" s="232">
        <v>0</v>
      </c>
      <c r="L25" s="233">
        <v>0</v>
      </c>
    </row>
    <row r="26" spans="1:12" s="1" customFormat="1" ht="13.5" customHeight="1">
      <c r="A26" s="254">
        <v>18</v>
      </c>
      <c r="B26" s="255" t="s">
        <v>70</v>
      </c>
      <c r="C26" s="255" t="s">
        <v>356</v>
      </c>
      <c r="D26" s="255" t="s">
        <v>325</v>
      </c>
      <c r="E26" s="255" t="s">
        <v>357</v>
      </c>
      <c r="F26" s="256">
        <v>4</v>
      </c>
      <c r="G26" s="256">
        <v>0</v>
      </c>
      <c r="H26" s="256">
        <v>0</v>
      </c>
      <c r="I26" s="256">
        <f>F26*G26</f>
        <v>0</v>
      </c>
      <c r="J26" s="256">
        <f t="shared" si="0"/>
        <v>0</v>
      </c>
      <c r="K26" s="257">
        <v>0</v>
      </c>
      <c r="L26" s="258">
        <v>0</v>
      </c>
    </row>
    <row r="27" spans="1:12" s="1" customFormat="1" ht="13.5" customHeight="1">
      <c r="A27" s="254">
        <v>19</v>
      </c>
      <c r="B27" s="255" t="s">
        <v>358</v>
      </c>
      <c r="C27" s="255" t="s">
        <v>359</v>
      </c>
      <c r="D27" s="255" t="s">
        <v>360</v>
      </c>
      <c r="E27" s="255" t="s">
        <v>220</v>
      </c>
      <c r="F27" s="256">
        <v>12.73</v>
      </c>
      <c r="G27" s="256">
        <v>0</v>
      </c>
      <c r="H27" s="256">
        <v>0</v>
      </c>
      <c r="I27" s="256">
        <f>F27*G27</f>
        <v>0</v>
      </c>
      <c r="J27" s="256">
        <f t="shared" si="0"/>
        <v>0</v>
      </c>
      <c r="K27" s="257">
        <v>0</v>
      </c>
      <c r="L27" s="258">
        <v>0</v>
      </c>
    </row>
    <row r="28" spans="1:12" s="1" customFormat="1" ht="13.5" customHeight="1">
      <c r="A28" s="254">
        <v>20</v>
      </c>
      <c r="B28" s="255" t="s">
        <v>358</v>
      </c>
      <c r="C28" s="255" t="s">
        <v>361</v>
      </c>
      <c r="D28" s="255" t="s">
        <v>362</v>
      </c>
      <c r="E28" s="255" t="s">
        <v>220</v>
      </c>
      <c r="F28" s="256">
        <v>11.181</v>
      </c>
      <c r="G28" s="256">
        <v>0</v>
      </c>
      <c r="H28" s="256">
        <v>0</v>
      </c>
      <c r="I28" s="256">
        <f>F28*G28</f>
        <v>0</v>
      </c>
      <c r="J28" s="256">
        <f t="shared" si="0"/>
        <v>0</v>
      </c>
      <c r="K28" s="257">
        <v>0</v>
      </c>
      <c r="L28" s="258">
        <v>0</v>
      </c>
    </row>
    <row r="29" spans="1:12" s="1" customFormat="1" ht="13.5" customHeight="1" thickBot="1">
      <c r="A29" s="234">
        <v>21</v>
      </c>
      <c r="B29" s="235" t="s">
        <v>358</v>
      </c>
      <c r="C29" s="235" t="s">
        <v>363</v>
      </c>
      <c r="D29" s="235" t="s">
        <v>364</v>
      </c>
      <c r="E29" s="235" t="s">
        <v>220</v>
      </c>
      <c r="F29" s="236">
        <v>12.73</v>
      </c>
      <c r="G29" s="236">
        <v>0</v>
      </c>
      <c r="H29" s="236">
        <v>0</v>
      </c>
      <c r="I29" s="236">
        <f>F29*G29</f>
        <v>0</v>
      </c>
      <c r="J29" s="256">
        <f t="shared" si="0"/>
        <v>0</v>
      </c>
      <c r="K29" s="237">
        <v>0</v>
      </c>
      <c r="L29" s="238">
        <v>0</v>
      </c>
    </row>
    <row r="30" spans="1:12" s="1" customFormat="1" ht="21" customHeight="1" thickBot="1">
      <c r="A30" s="215"/>
      <c r="B30" s="216"/>
      <c r="C30" s="216" t="s">
        <v>250</v>
      </c>
      <c r="D30" s="216" t="s">
        <v>251</v>
      </c>
      <c r="E30" s="216"/>
      <c r="F30" s="217"/>
      <c r="G30" s="217"/>
      <c r="H30" s="217">
        <f>SUM(H31:H42)</f>
        <v>0</v>
      </c>
      <c r="I30" s="217">
        <f>SUM(I31:I42)</f>
        <v>0</v>
      </c>
      <c r="J30" s="217">
        <f>SUM(J31:J42)</f>
        <v>0</v>
      </c>
      <c r="K30" s="218"/>
      <c r="L30" s="217">
        <v>0.09654</v>
      </c>
    </row>
    <row r="31" spans="1:12" s="1" customFormat="1" ht="24" customHeight="1">
      <c r="A31" s="229">
        <v>22</v>
      </c>
      <c r="B31" s="230" t="s">
        <v>321</v>
      </c>
      <c r="C31" s="230" t="s">
        <v>365</v>
      </c>
      <c r="D31" s="230" t="s">
        <v>366</v>
      </c>
      <c r="E31" s="230" t="s">
        <v>367</v>
      </c>
      <c r="F31" s="231">
        <v>0.015</v>
      </c>
      <c r="G31" s="231">
        <v>0</v>
      </c>
      <c r="H31" s="231">
        <v>0</v>
      </c>
      <c r="I31" s="231">
        <f>F31*G31</f>
        <v>0</v>
      </c>
      <c r="J31" s="231">
        <f aca="true" t="shared" si="1" ref="J31:J42">H31+I31</f>
        <v>0</v>
      </c>
      <c r="K31" s="232">
        <v>0</v>
      </c>
      <c r="L31" s="233">
        <v>0</v>
      </c>
    </row>
    <row r="32" spans="1:12" s="1" customFormat="1" ht="24" customHeight="1">
      <c r="A32" s="254">
        <v>23</v>
      </c>
      <c r="B32" s="255" t="s">
        <v>321</v>
      </c>
      <c r="C32" s="255" t="s">
        <v>368</v>
      </c>
      <c r="D32" s="255" t="s">
        <v>369</v>
      </c>
      <c r="E32" s="255" t="s">
        <v>135</v>
      </c>
      <c r="F32" s="256">
        <v>1.8</v>
      </c>
      <c r="G32" s="256">
        <v>0</v>
      </c>
      <c r="H32" s="256">
        <v>0</v>
      </c>
      <c r="I32" s="256">
        <f>F32*G32</f>
        <v>0</v>
      </c>
      <c r="J32" s="256">
        <f t="shared" si="1"/>
        <v>0</v>
      </c>
      <c r="K32" s="257">
        <v>0</v>
      </c>
      <c r="L32" s="258">
        <v>0</v>
      </c>
    </row>
    <row r="33" spans="1:12" s="1" customFormat="1" ht="24" customHeight="1">
      <c r="A33" s="254">
        <v>24</v>
      </c>
      <c r="B33" s="255" t="s">
        <v>321</v>
      </c>
      <c r="C33" s="255" t="s">
        <v>370</v>
      </c>
      <c r="D33" s="255" t="s">
        <v>371</v>
      </c>
      <c r="E33" s="255" t="s">
        <v>135</v>
      </c>
      <c r="F33" s="256">
        <v>1.8</v>
      </c>
      <c r="G33" s="256">
        <v>0</v>
      </c>
      <c r="H33" s="256">
        <v>0</v>
      </c>
      <c r="I33" s="256">
        <f>F33*G33</f>
        <v>0</v>
      </c>
      <c r="J33" s="256">
        <f t="shared" si="1"/>
        <v>0</v>
      </c>
      <c r="K33" s="257">
        <v>0</v>
      </c>
      <c r="L33" s="258">
        <v>0</v>
      </c>
    </row>
    <row r="34" spans="1:12" s="1" customFormat="1" ht="13.5" customHeight="1">
      <c r="A34" s="254">
        <v>25</v>
      </c>
      <c r="B34" s="255" t="s">
        <v>321</v>
      </c>
      <c r="C34" s="255" t="s">
        <v>372</v>
      </c>
      <c r="D34" s="255" t="s">
        <v>373</v>
      </c>
      <c r="E34" s="255" t="s">
        <v>149</v>
      </c>
      <c r="F34" s="256">
        <v>15</v>
      </c>
      <c r="G34" s="256">
        <v>0</v>
      </c>
      <c r="H34" s="256">
        <v>0</v>
      </c>
      <c r="I34" s="256">
        <f>F34*G34</f>
        <v>0</v>
      </c>
      <c r="J34" s="256">
        <f t="shared" si="1"/>
        <v>0</v>
      </c>
      <c r="K34" s="257">
        <v>0</v>
      </c>
      <c r="L34" s="258">
        <v>0</v>
      </c>
    </row>
    <row r="35" spans="1:12" s="1" customFormat="1" ht="24" customHeight="1" thickBot="1">
      <c r="A35" s="234">
        <v>26</v>
      </c>
      <c r="B35" s="235" t="s">
        <v>321</v>
      </c>
      <c r="C35" s="235" t="s">
        <v>374</v>
      </c>
      <c r="D35" s="235" t="s">
        <v>375</v>
      </c>
      <c r="E35" s="235" t="s">
        <v>149</v>
      </c>
      <c r="F35" s="236">
        <v>15</v>
      </c>
      <c r="G35" s="236">
        <v>0</v>
      </c>
      <c r="H35" s="236">
        <v>0</v>
      </c>
      <c r="I35" s="236">
        <f>F35*G35</f>
        <v>0</v>
      </c>
      <c r="J35" s="256">
        <f t="shared" si="1"/>
        <v>0</v>
      </c>
      <c r="K35" s="237">
        <v>0</v>
      </c>
      <c r="L35" s="238">
        <v>0</v>
      </c>
    </row>
    <row r="36" spans="1:12" s="1" customFormat="1" ht="13.5" customHeight="1" thickBot="1">
      <c r="A36" s="224">
        <v>27</v>
      </c>
      <c r="B36" s="225"/>
      <c r="C36" s="225" t="s">
        <v>376</v>
      </c>
      <c r="D36" s="225" t="s">
        <v>377</v>
      </c>
      <c r="E36" s="225" t="s">
        <v>378</v>
      </c>
      <c r="F36" s="226">
        <v>0.02</v>
      </c>
      <c r="G36" s="226">
        <v>0</v>
      </c>
      <c r="H36" s="226">
        <f>F36*G36</f>
        <v>0</v>
      </c>
      <c r="I36" s="226">
        <v>0</v>
      </c>
      <c r="J36" s="226">
        <f t="shared" si="1"/>
        <v>0</v>
      </c>
      <c r="K36" s="227">
        <v>4.8</v>
      </c>
      <c r="L36" s="228">
        <v>0.096</v>
      </c>
    </row>
    <row r="37" spans="1:12" s="1" customFormat="1" ht="13.5" customHeight="1">
      <c r="A37" s="219">
        <v>28</v>
      </c>
      <c r="B37" s="220" t="s">
        <v>321</v>
      </c>
      <c r="C37" s="220" t="s">
        <v>379</v>
      </c>
      <c r="D37" s="220" t="s">
        <v>380</v>
      </c>
      <c r="E37" s="220" t="s">
        <v>149</v>
      </c>
      <c r="F37" s="221">
        <v>15</v>
      </c>
      <c r="G37" s="221">
        <v>0</v>
      </c>
      <c r="H37" s="221">
        <v>0</v>
      </c>
      <c r="I37" s="221">
        <f>F37*G37</f>
        <v>0</v>
      </c>
      <c r="J37" s="221">
        <f t="shared" si="1"/>
        <v>0</v>
      </c>
      <c r="K37" s="222">
        <v>0</v>
      </c>
      <c r="L37" s="223">
        <v>0</v>
      </c>
    </row>
    <row r="38" spans="1:12" s="1" customFormat="1" ht="13.5" customHeight="1">
      <c r="A38" s="224">
        <v>29</v>
      </c>
      <c r="B38" s="225"/>
      <c r="C38" s="225" t="s">
        <v>381</v>
      </c>
      <c r="D38" s="225" t="s">
        <v>382</v>
      </c>
      <c r="E38" s="225" t="s">
        <v>149</v>
      </c>
      <c r="F38" s="226">
        <v>15</v>
      </c>
      <c r="G38" s="226">
        <v>0</v>
      </c>
      <c r="H38" s="226">
        <f>F38*G38</f>
        <v>0</v>
      </c>
      <c r="I38" s="226">
        <v>0</v>
      </c>
      <c r="J38" s="226">
        <f t="shared" si="1"/>
        <v>0</v>
      </c>
      <c r="K38" s="227">
        <v>0</v>
      </c>
      <c r="L38" s="228">
        <v>0</v>
      </c>
    </row>
    <row r="39" spans="1:12" s="1" customFormat="1" ht="24" customHeight="1">
      <c r="A39" s="219">
        <v>30</v>
      </c>
      <c r="B39" s="220" t="s">
        <v>321</v>
      </c>
      <c r="C39" s="220" t="s">
        <v>383</v>
      </c>
      <c r="D39" s="220" t="s">
        <v>384</v>
      </c>
      <c r="E39" s="220" t="s">
        <v>149</v>
      </c>
      <c r="F39" s="221">
        <v>2</v>
      </c>
      <c r="G39" s="221">
        <v>0</v>
      </c>
      <c r="H39" s="221">
        <v>0</v>
      </c>
      <c r="I39" s="221">
        <f>F39*G39</f>
        <v>0</v>
      </c>
      <c r="J39" s="221">
        <f t="shared" si="1"/>
        <v>0</v>
      </c>
      <c r="K39" s="222">
        <v>0</v>
      </c>
      <c r="L39" s="223">
        <v>0</v>
      </c>
    </row>
    <row r="40" spans="1:12" s="1" customFormat="1" ht="13.5" customHeight="1">
      <c r="A40" s="224">
        <v>31</v>
      </c>
      <c r="B40" s="225"/>
      <c r="C40" s="225" t="s">
        <v>385</v>
      </c>
      <c r="D40" s="225" t="s">
        <v>386</v>
      </c>
      <c r="E40" s="225" t="s">
        <v>261</v>
      </c>
      <c r="F40" s="226">
        <v>1</v>
      </c>
      <c r="G40" s="226">
        <v>0</v>
      </c>
      <c r="H40" s="226">
        <f>F40*G40</f>
        <v>0</v>
      </c>
      <c r="I40" s="226">
        <v>0</v>
      </c>
      <c r="J40" s="226">
        <f t="shared" si="1"/>
        <v>0</v>
      </c>
      <c r="K40" s="227">
        <v>0.00054</v>
      </c>
      <c r="L40" s="228">
        <v>0.00054</v>
      </c>
    </row>
    <row r="41" spans="1:12" s="1" customFormat="1" ht="24" customHeight="1">
      <c r="A41" s="229">
        <v>32</v>
      </c>
      <c r="B41" s="230" t="s">
        <v>321</v>
      </c>
      <c r="C41" s="230" t="s">
        <v>387</v>
      </c>
      <c r="D41" s="230" t="s">
        <v>388</v>
      </c>
      <c r="E41" s="230" t="s">
        <v>149</v>
      </c>
      <c r="F41" s="231">
        <v>15</v>
      </c>
      <c r="G41" s="231">
        <v>0</v>
      </c>
      <c r="H41" s="231">
        <v>0</v>
      </c>
      <c r="I41" s="231">
        <f>F41*G41</f>
        <v>0</v>
      </c>
      <c r="J41" s="231">
        <f t="shared" si="1"/>
        <v>0</v>
      </c>
      <c r="K41" s="232">
        <v>0</v>
      </c>
      <c r="L41" s="233">
        <v>0</v>
      </c>
    </row>
    <row r="42" spans="1:12" s="1" customFormat="1" ht="13.5" customHeight="1">
      <c r="A42" s="234">
        <v>33</v>
      </c>
      <c r="B42" s="235" t="s">
        <v>358</v>
      </c>
      <c r="C42" s="235" t="s">
        <v>389</v>
      </c>
      <c r="D42" s="235" t="s">
        <v>364</v>
      </c>
      <c r="E42" s="235" t="s">
        <v>220</v>
      </c>
      <c r="F42" s="236">
        <v>6.847</v>
      </c>
      <c r="G42" s="236">
        <v>0</v>
      </c>
      <c r="H42" s="236">
        <v>0</v>
      </c>
      <c r="I42" s="236">
        <f>F42*G42</f>
        <v>0</v>
      </c>
      <c r="J42" s="236">
        <f t="shared" si="1"/>
        <v>0</v>
      </c>
      <c r="K42" s="237">
        <v>0</v>
      </c>
      <c r="L42" s="238">
        <v>0</v>
      </c>
    </row>
    <row r="43" spans="1:12" s="1" customFormat="1" ht="21" customHeight="1">
      <c r="A43" s="259"/>
      <c r="B43" s="260"/>
      <c r="C43" s="260"/>
      <c r="D43" s="260" t="s">
        <v>120</v>
      </c>
      <c r="E43" s="260"/>
      <c r="F43" s="261"/>
      <c r="G43" s="261"/>
      <c r="H43" s="261">
        <f>H10</f>
        <v>0</v>
      </c>
      <c r="I43" s="261">
        <f>I10</f>
        <v>0</v>
      </c>
      <c r="J43" s="261">
        <f>J10</f>
        <v>0</v>
      </c>
      <c r="K43" s="262"/>
      <c r="L43" s="261">
        <v>0.11234</v>
      </c>
    </row>
  </sheetData>
  <sheetProtection selectLockedCells="1" selectUnlockedCells="1"/>
  <mergeCells count="1">
    <mergeCell ref="A4:B4"/>
  </mergeCells>
  <printOptions/>
  <pageMargins left="0.25" right="0.25" top="0.75" bottom="0.75" header="0.3" footer="0.3"/>
  <pageSetup fitToHeight="2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defaultGridColor="0" zoomScalePageLayoutView="0" colorId="8" workbookViewId="0" topLeftCell="A1">
      <selection activeCell="P13" sqref="P13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68" t="s">
        <v>2</v>
      </c>
      <c r="F5" s="268"/>
      <c r="G5" s="268"/>
      <c r="H5" s="268"/>
      <c r="I5" s="268"/>
      <c r="J5" s="268"/>
      <c r="K5" s="268"/>
      <c r="L5" s="268"/>
      <c r="M5" s="268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69" t="s">
        <v>94</v>
      </c>
      <c r="F6" s="269"/>
      <c r="G6" s="269"/>
      <c r="H6" s="269"/>
      <c r="I6" s="269"/>
      <c r="J6" s="269"/>
      <c r="K6" s="269"/>
      <c r="L6" s="269"/>
      <c r="M6" s="269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70"/>
      <c r="F7" s="270"/>
      <c r="G7" s="270"/>
      <c r="H7" s="270"/>
      <c r="I7" s="270"/>
      <c r="J7" s="270"/>
      <c r="K7" s="270"/>
      <c r="L7" s="270"/>
      <c r="M7" s="270"/>
      <c r="N7" s="16"/>
      <c r="O7" s="16"/>
      <c r="P7" s="16" t="s">
        <v>6</v>
      </c>
      <c r="Q7" s="24"/>
      <c r="R7" s="25"/>
      <c r="S7" s="21"/>
    </row>
    <row r="8" spans="1:19" s="2" customFormat="1" ht="24" customHeight="1">
      <c r="A8" s="18"/>
      <c r="B8" s="271"/>
      <c r="C8" s="271"/>
      <c r="D8" s="27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72" t="s">
        <v>11</v>
      </c>
      <c r="F9" s="272"/>
      <c r="G9" s="272"/>
      <c r="H9" s="272"/>
      <c r="I9" s="272"/>
      <c r="J9" s="272"/>
      <c r="K9" s="272"/>
      <c r="L9" s="272"/>
      <c r="M9" s="272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73" t="s">
        <v>13</v>
      </c>
      <c r="F10" s="273"/>
      <c r="G10" s="273"/>
      <c r="H10" s="273"/>
      <c r="I10" s="273"/>
      <c r="J10" s="273"/>
      <c r="K10" s="273"/>
      <c r="L10" s="273"/>
      <c r="M10" s="273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14</v>
      </c>
      <c r="C11" s="16"/>
      <c r="D11" s="16"/>
      <c r="E11" s="265"/>
      <c r="F11" s="265"/>
      <c r="G11" s="265"/>
      <c r="H11" s="265"/>
      <c r="I11" s="265"/>
      <c r="J11" s="265"/>
      <c r="K11" s="265"/>
      <c r="L11" s="265"/>
      <c r="M11" s="265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15</v>
      </c>
      <c r="F12" s="16"/>
      <c r="G12" s="16" t="s">
        <v>16</v>
      </c>
      <c r="H12" s="16"/>
      <c r="I12" s="16"/>
      <c r="J12" s="16"/>
      <c r="K12" s="16"/>
      <c r="L12" s="16"/>
      <c r="M12" s="16"/>
      <c r="N12" s="16"/>
      <c r="O12" s="16"/>
      <c r="P12" s="29" t="s">
        <v>17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34"/>
      <c r="Q13" s="30"/>
      <c r="R13" s="16"/>
      <c r="S13" s="21"/>
    </row>
    <row r="14" spans="1:19" s="2" customFormat="1" ht="9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</row>
    <row r="15" spans="1:19" s="2" customFormat="1" ht="20.25" customHeight="1">
      <c r="A15" s="38"/>
      <c r="B15" s="39"/>
      <c r="C15" s="39"/>
      <c r="D15" s="39"/>
      <c r="E15" s="40" t="s">
        <v>18</v>
      </c>
      <c r="F15" s="39"/>
      <c r="G15" s="39"/>
      <c r="H15" s="39"/>
      <c r="I15" s="39"/>
      <c r="J15" s="39"/>
      <c r="K15" s="39"/>
      <c r="L15" s="39"/>
      <c r="M15" s="39"/>
      <c r="N15" s="39"/>
      <c r="O15" s="36"/>
      <c r="P15" s="39"/>
      <c r="Q15" s="39"/>
      <c r="R15" s="39"/>
      <c r="S15" s="41"/>
    </row>
    <row r="16" spans="1:19" s="2" customFormat="1" ht="21" customHeight="1">
      <c r="A16" s="42" t="s">
        <v>19</v>
      </c>
      <c r="B16" s="43"/>
      <c r="C16" s="43"/>
      <c r="D16" s="44"/>
      <c r="E16" s="45" t="s">
        <v>20</v>
      </c>
      <c r="F16" s="44"/>
      <c r="G16" s="45" t="s">
        <v>21</v>
      </c>
      <c r="H16" s="43"/>
      <c r="I16" s="44"/>
      <c r="J16" s="45" t="s">
        <v>22</v>
      </c>
      <c r="K16" s="43"/>
      <c r="L16" s="45" t="s">
        <v>23</v>
      </c>
      <c r="M16" s="43"/>
      <c r="N16" s="43"/>
      <c r="O16" s="46"/>
      <c r="P16" s="44"/>
      <c r="Q16" s="45" t="s">
        <v>24</v>
      </c>
      <c r="R16" s="43"/>
      <c r="S16" s="47"/>
    </row>
    <row r="17" spans="1:19" s="2" customFormat="1" ht="18" customHeight="1">
      <c r="A17" s="48"/>
      <c r="B17" s="49"/>
      <c r="C17" s="49"/>
      <c r="D17" s="50">
        <v>0</v>
      </c>
      <c r="E17" s="51">
        <v>0</v>
      </c>
      <c r="F17" s="52"/>
      <c r="G17" s="53"/>
      <c r="H17" s="49"/>
      <c r="I17" s="50">
        <v>0</v>
      </c>
      <c r="J17" s="51">
        <v>0</v>
      </c>
      <c r="K17" s="54"/>
      <c r="L17" s="53"/>
      <c r="M17" s="49"/>
      <c r="N17" s="49"/>
      <c r="O17" s="55"/>
      <c r="P17" s="50">
        <v>0</v>
      </c>
      <c r="Q17" s="53"/>
      <c r="R17" s="56">
        <v>0</v>
      </c>
      <c r="S17" s="57"/>
    </row>
    <row r="18" spans="1:19" s="2" customFormat="1" ht="20.25" customHeight="1">
      <c r="A18" s="38"/>
      <c r="B18" s="39"/>
      <c r="C18" s="39"/>
      <c r="D18" s="39"/>
      <c r="E18" s="40" t="s">
        <v>25</v>
      </c>
      <c r="F18" s="39"/>
      <c r="G18" s="39"/>
      <c r="H18" s="39"/>
      <c r="I18" s="39"/>
      <c r="J18" s="58" t="s">
        <v>26</v>
      </c>
      <c r="K18" s="39"/>
      <c r="L18" s="39"/>
      <c r="M18" s="39"/>
      <c r="N18" s="39"/>
      <c r="O18" s="36"/>
      <c r="P18" s="39"/>
      <c r="Q18" s="39"/>
      <c r="R18" s="39"/>
      <c r="S18" s="41"/>
    </row>
    <row r="19" spans="1:19" s="2" customFormat="1" ht="18" customHeight="1">
      <c r="A19" s="59" t="s">
        <v>27</v>
      </c>
      <c r="B19" s="60"/>
      <c r="C19" s="61" t="s">
        <v>28</v>
      </c>
      <c r="D19" s="62"/>
      <c r="E19" s="62"/>
      <c r="F19" s="63"/>
      <c r="G19" s="59" t="s">
        <v>29</v>
      </c>
      <c r="H19" s="64"/>
      <c r="I19" s="61" t="s">
        <v>30</v>
      </c>
      <c r="J19" s="62"/>
      <c r="K19" s="62"/>
      <c r="L19" s="59" t="s">
        <v>31</v>
      </c>
      <c r="M19" s="64"/>
      <c r="N19" s="61" t="s">
        <v>32</v>
      </c>
      <c r="O19" s="65"/>
      <c r="P19" s="62"/>
      <c r="Q19" s="62"/>
      <c r="R19" s="62"/>
      <c r="S19" s="63"/>
    </row>
    <row r="20" spans="1:19" s="2" customFormat="1" ht="18" customHeight="1">
      <c r="A20" s="66" t="s">
        <v>33</v>
      </c>
      <c r="B20" s="67" t="s">
        <v>34</v>
      </c>
      <c r="C20" s="68"/>
      <c r="D20" s="69" t="s">
        <v>35</v>
      </c>
      <c r="E20" s="70">
        <f>' SO 02 Drevený prí(1)'!C10</f>
        <v>0</v>
      </c>
      <c r="F20" s="71"/>
      <c r="G20" s="66" t="s">
        <v>36</v>
      </c>
      <c r="H20" s="72" t="s">
        <v>37</v>
      </c>
      <c r="I20" s="73"/>
      <c r="J20" s="74">
        <v>0</v>
      </c>
      <c r="K20" s="75"/>
      <c r="L20" s="66" t="s">
        <v>38</v>
      </c>
      <c r="M20" s="76" t="s">
        <v>39</v>
      </c>
      <c r="N20" s="77"/>
      <c r="O20" s="46"/>
      <c r="P20" s="77"/>
      <c r="Q20" s="78">
        <v>0</v>
      </c>
      <c r="R20" s="70">
        <v>0</v>
      </c>
      <c r="S20" s="71"/>
    </row>
    <row r="21" spans="1:19" s="2" customFormat="1" ht="18" customHeight="1">
      <c r="A21" s="66" t="s">
        <v>40</v>
      </c>
      <c r="B21" s="79"/>
      <c r="C21" s="80"/>
      <c r="D21" s="69" t="s">
        <v>41</v>
      </c>
      <c r="E21" s="70">
        <f>' SO 02 Drevený prí(1)'!D10</f>
        <v>0</v>
      </c>
      <c r="F21" s="71"/>
      <c r="G21" s="66" t="s">
        <v>42</v>
      </c>
      <c r="H21" s="16" t="s">
        <v>43</v>
      </c>
      <c r="I21" s="73"/>
      <c r="J21" s="74">
        <v>0</v>
      </c>
      <c r="K21" s="75"/>
      <c r="L21" s="66" t="s">
        <v>44</v>
      </c>
      <c r="M21" s="76" t="s">
        <v>45</v>
      </c>
      <c r="N21" s="77"/>
      <c r="O21" s="46"/>
      <c r="P21" s="77"/>
      <c r="Q21" s="78">
        <v>0</v>
      </c>
      <c r="R21" s="70">
        <v>0</v>
      </c>
      <c r="S21" s="71"/>
    </row>
    <row r="22" spans="1:19" s="2" customFormat="1" ht="18" customHeight="1">
      <c r="A22" s="66" t="s">
        <v>46</v>
      </c>
      <c r="B22" s="67" t="s">
        <v>47</v>
      </c>
      <c r="C22" s="68"/>
      <c r="D22" s="69" t="s">
        <v>35</v>
      </c>
      <c r="E22" s="70">
        <f>' SO 02 Drevený prí(1)'!C14</f>
        <v>0</v>
      </c>
      <c r="F22" s="71"/>
      <c r="G22" s="66" t="s">
        <v>48</v>
      </c>
      <c r="H22" s="72" t="s">
        <v>49</v>
      </c>
      <c r="I22" s="73"/>
      <c r="J22" s="74">
        <v>0</v>
      </c>
      <c r="K22" s="75"/>
      <c r="L22" s="66" t="s">
        <v>50</v>
      </c>
      <c r="M22" s="76" t="s">
        <v>51</v>
      </c>
      <c r="N22" s="77"/>
      <c r="O22" s="46"/>
      <c r="P22" s="77"/>
      <c r="Q22" s="78">
        <v>0</v>
      </c>
      <c r="R22" s="70">
        <v>0</v>
      </c>
      <c r="S22" s="71"/>
    </row>
    <row r="23" spans="1:19" s="2" customFormat="1" ht="18" customHeight="1">
      <c r="A23" s="66" t="s">
        <v>52</v>
      </c>
      <c r="B23" s="79"/>
      <c r="C23" s="80"/>
      <c r="D23" s="69" t="s">
        <v>41</v>
      </c>
      <c r="E23" s="70">
        <f>' SO 02 Drevený prí(1)'!D14</f>
        <v>0</v>
      </c>
      <c r="F23" s="71"/>
      <c r="G23" s="66" t="s">
        <v>53</v>
      </c>
      <c r="H23" s="72"/>
      <c r="I23" s="73"/>
      <c r="J23" s="74">
        <v>0</v>
      </c>
      <c r="K23" s="75"/>
      <c r="L23" s="66" t="s">
        <v>54</v>
      </c>
      <c r="M23" s="76" t="s">
        <v>55</v>
      </c>
      <c r="N23" s="77"/>
      <c r="O23" s="46"/>
      <c r="P23" s="77"/>
      <c r="Q23" s="78">
        <v>0</v>
      </c>
      <c r="R23" s="70">
        <v>0</v>
      </c>
      <c r="S23" s="71"/>
    </row>
    <row r="24" spans="1:19" s="2" customFormat="1" ht="18" customHeight="1">
      <c r="A24" s="66" t="s">
        <v>56</v>
      </c>
      <c r="B24" s="67" t="s">
        <v>57</v>
      </c>
      <c r="C24" s="68"/>
      <c r="D24" s="69" t="s">
        <v>35</v>
      </c>
      <c r="E24" s="70">
        <v>0</v>
      </c>
      <c r="F24" s="71"/>
      <c r="G24" s="81"/>
      <c r="H24" s="77"/>
      <c r="I24" s="73"/>
      <c r="J24" s="74"/>
      <c r="K24" s="75"/>
      <c r="L24" s="66" t="s">
        <v>58</v>
      </c>
      <c r="M24" s="76" t="s">
        <v>59</v>
      </c>
      <c r="N24" s="77"/>
      <c r="O24" s="46"/>
      <c r="P24" s="77"/>
      <c r="Q24" s="78">
        <v>0</v>
      </c>
      <c r="R24" s="70">
        <v>0</v>
      </c>
      <c r="S24" s="71"/>
    </row>
    <row r="25" spans="1:19" s="2" customFormat="1" ht="18" customHeight="1">
      <c r="A25" s="66" t="s">
        <v>60</v>
      </c>
      <c r="B25" s="79"/>
      <c r="C25" s="80"/>
      <c r="D25" s="69" t="s">
        <v>41</v>
      </c>
      <c r="E25" s="70">
        <v>0</v>
      </c>
      <c r="F25" s="71"/>
      <c r="G25" s="81"/>
      <c r="H25" s="77"/>
      <c r="I25" s="73"/>
      <c r="J25" s="74"/>
      <c r="K25" s="75"/>
      <c r="L25" s="66" t="s">
        <v>61</v>
      </c>
      <c r="M25" s="72" t="s">
        <v>62</v>
      </c>
      <c r="N25" s="77"/>
      <c r="O25" s="46"/>
      <c r="P25" s="77"/>
      <c r="Q25" s="73"/>
      <c r="R25" s="70">
        <v>0</v>
      </c>
      <c r="S25" s="71"/>
    </row>
    <row r="26" spans="1:19" s="2" customFormat="1" ht="18" customHeight="1">
      <c r="A26" s="66" t="s">
        <v>63</v>
      </c>
      <c r="B26" s="266" t="s">
        <v>64</v>
      </c>
      <c r="C26" s="266"/>
      <c r="D26" s="266"/>
      <c r="E26" s="82">
        <f>SUM(E20:E25)</f>
        <v>0</v>
      </c>
      <c r="F26" s="41"/>
      <c r="G26" s="66" t="s">
        <v>65</v>
      </c>
      <c r="H26" s="83" t="s">
        <v>66</v>
      </c>
      <c r="I26" s="73"/>
      <c r="J26" s="84"/>
      <c r="K26" s="85"/>
      <c r="L26" s="66" t="s">
        <v>67</v>
      </c>
      <c r="M26" s="83" t="s">
        <v>68</v>
      </c>
      <c r="N26" s="77"/>
      <c r="O26" s="46"/>
      <c r="P26" s="77"/>
      <c r="Q26" s="73"/>
      <c r="R26" s="82">
        <v>0</v>
      </c>
      <c r="S26" s="41"/>
    </row>
    <row r="27" spans="1:19" s="2" customFormat="1" ht="18" customHeight="1">
      <c r="A27" s="86" t="s">
        <v>69</v>
      </c>
      <c r="B27" s="87" t="s">
        <v>70</v>
      </c>
      <c r="C27" s="88"/>
      <c r="D27" s="89"/>
      <c r="E27" s="90">
        <v>0</v>
      </c>
      <c r="F27" s="37"/>
      <c r="G27" s="86" t="s">
        <v>71</v>
      </c>
      <c r="H27" s="87" t="s">
        <v>72</v>
      </c>
      <c r="I27" s="89"/>
      <c r="J27" s="91">
        <v>0</v>
      </c>
      <c r="K27" s="92"/>
      <c r="L27" s="86" t="s">
        <v>73</v>
      </c>
      <c r="M27" s="87" t="s">
        <v>74</v>
      </c>
      <c r="N27" s="88"/>
      <c r="O27" s="36"/>
      <c r="P27" s="88"/>
      <c r="Q27" s="89"/>
      <c r="R27" s="90">
        <v>0</v>
      </c>
      <c r="S27" s="37"/>
    </row>
    <row r="28" spans="1:19" s="2" customFormat="1" ht="18" customHeight="1">
      <c r="A28" s="93" t="s">
        <v>12</v>
      </c>
      <c r="B28" s="15"/>
      <c r="C28" s="15"/>
      <c r="D28" s="15"/>
      <c r="E28" s="15"/>
      <c r="F28" s="94"/>
      <c r="G28" s="95"/>
      <c r="H28" s="15"/>
      <c r="I28" s="15"/>
      <c r="J28" s="15"/>
      <c r="K28" s="15"/>
      <c r="L28" s="59" t="s">
        <v>75</v>
      </c>
      <c r="M28" s="44"/>
      <c r="N28" s="61" t="s">
        <v>76</v>
      </c>
      <c r="O28" s="65"/>
      <c r="P28" s="43"/>
      <c r="Q28" s="43"/>
      <c r="R28" s="43"/>
      <c r="S28" s="47"/>
    </row>
    <row r="29" spans="1:19" s="2" customFormat="1" ht="18" customHeight="1">
      <c r="A29" s="18"/>
      <c r="B29" s="16"/>
      <c r="C29" s="16"/>
      <c r="D29" s="16"/>
      <c r="E29" s="16"/>
      <c r="F29" s="96"/>
      <c r="G29" s="97"/>
      <c r="H29" s="16"/>
      <c r="I29" s="16"/>
      <c r="J29" s="16"/>
      <c r="K29" s="16"/>
      <c r="L29" s="66" t="s">
        <v>77</v>
      </c>
      <c r="M29" s="72" t="s">
        <v>78</v>
      </c>
      <c r="N29" s="77"/>
      <c r="O29" s="46"/>
      <c r="P29" s="77"/>
      <c r="Q29" s="73"/>
      <c r="R29" s="82">
        <f>E26</f>
        <v>0</v>
      </c>
      <c r="S29" s="41"/>
    </row>
    <row r="30" spans="1:19" s="2" customFormat="1" ht="18" customHeight="1">
      <c r="A30" s="98" t="s">
        <v>79</v>
      </c>
      <c r="B30" s="46"/>
      <c r="C30" s="46"/>
      <c r="D30" s="46"/>
      <c r="E30" s="46"/>
      <c r="F30" s="80"/>
      <c r="G30" s="99" t="s">
        <v>80</v>
      </c>
      <c r="H30" s="46"/>
      <c r="I30" s="46"/>
      <c r="J30" s="46"/>
      <c r="K30" s="46"/>
      <c r="L30" s="66" t="s">
        <v>81</v>
      </c>
      <c r="M30" s="76" t="s">
        <v>82</v>
      </c>
      <c r="N30" s="100">
        <v>20</v>
      </c>
      <c r="O30" s="101" t="s">
        <v>83</v>
      </c>
      <c r="P30" s="102">
        <v>3893.46</v>
      </c>
      <c r="Q30" s="73"/>
      <c r="R30" s="103">
        <f>S30*0.2</f>
        <v>0</v>
      </c>
      <c r="S30" s="104"/>
    </row>
    <row r="31" spans="1:19" s="2" customFormat="1" ht="12.75" customHeight="1" hidden="1">
      <c r="A31" s="105"/>
      <c r="B31" s="106"/>
      <c r="C31" s="106"/>
      <c r="D31" s="106"/>
      <c r="E31" s="106"/>
      <c r="F31" s="68"/>
      <c r="G31" s="107"/>
      <c r="H31" s="106"/>
      <c r="I31" s="106"/>
      <c r="J31" s="106"/>
      <c r="K31" s="106"/>
      <c r="L31" s="108"/>
      <c r="M31" s="109"/>
      <c r="N31" s="110"/>
      <c r="O31" s="111"/>
      <c r="P31" s="112"/>
      <c r="Q31" s="110"/>
      <c r="R31" s="113"/>
      <c r="S31" s="71"/>
    </row>
    <row r="32" spans="1:19" s="2" customFormat="1" ht="35.25" customHeight="1">
      <c r="A32" s="114" t="s">
        <v>10</v>
      </c>
      <c r="B32" s="115"/>
      <c r="C32" s="115"/>
      <c r="D32" s="115"/>
      <c r="E32" s="16"/>
      <c r="F32" s="96"/>
      <c r="G32" s="97"/>
      <c r="H32" s="16"/>
      <c r="I32" s="16"/>
      <c r="J32" s="16"/>
      <c r="K32" s="16"/>
      <c r="L32" s="86" t="s">
        <v>84</v>
      </c>
      <c r="M32" s="267" t="s">
        <v>85</v>
      </c>
      <c r="N32" s="267"/>
      <c r="O32" s="267"/>
      <c r="P32" s="267"/>
      <c r="Q32" s="89"/>
      <c r="R32" s="116">
        <f>R29+R30</f>
        <v>0</v>
      </c>
      <c r="S32" s="28"/>
    </row>
    <row r="33" spans="1:19" s="2" customFormat="1" ht="33" customHeight="1">
      <c r="A33" s="98" t="s">
        <v>79</v>
      </c>
      <c r="B33" s="46"/>
      <c r="C33" s="46"/>
      <c r="D33" s="46"/>
      <c r="E33" s="46"/>
      <c r="F33" s="80"/>
      <c r="G33" s="99" t="s">
        <v>80</v>
      </c>
      <c r="H33" s="46"/>
      <c r="I33" s="46"/>
      <c r="J33" s="46"/>
      <c r="K33" s="46"/>
      <c r="L33" s="59" t="s">
        <v>86</v>
      </c>
      <c r="M33" s="44"/>
      <c r="N33" s="61" t="s">
        <v>87</v>
      </c>
      <c r="O33" s="65"/>
      <c r="P33" s="43"/>
      <c r="Q33" s="43"/>
      <c r="R33" s="117"/>
      <c r="S33" s="47"/>
    </row>
    <row r="34" spans="1:19" s="2" customFormat="1" ht="20.25" customHeight="1">
      <c r="A34" s="118" t="s">
        <v>14</v>
      </c>
      <c r="B34" s="106"/>
      <c r="C34" s="106"/>
      <c r="D34" s="106"/>
      <c r="E34" s="106"/>
      <c r="F34" s="68"/>
      <c r="G34" s="119"/>
      <c r="H34" s="106"/>
      <c r="I34" s="106"/>
      <c r="J34" s="106"/>
      <c r="K34" s="106"/>
      <c r="L34" s="66" t="s">
        <v>88</v>
      </c>
      <c r="M34" s="72" t="s">
        <v>89</v>
      </c>
      <c r="N34" s="77"/>
      <c r="O34" s="46"/>
      <c r="P34" s="77"/>
      <c r="Q34" s="73"/>
      <c r="R34" s="70">
        <v>0</v>
      </c>
      <c r="S34" s="71"/>
    </row>
    <row r="35" spans="1:19" s="2" customFormat="1" ht="18" customHeight="1">
      <c r="A35" s="18"/>
      <c r="B35" s="16"/>
      <c r="C35" s="16"/>
      <c r="D35" s="16"/>
      <c r="E35" s="16"/>
      <c r="F35" s="96"/>
      <c r="G35" s="120"/>
      <c r="H35" s="16"/>
      <c r="I35" s="16"/>
      <c r="J35" s="16"/>
      <c r="K35" s="16"/>
      <c r="L35" s="66" t="s">
        <v>90</v>
      </c>
      <c r="M35" s="72" t="s">
        <v>91</v>
      </c>
      <c r="N35" s="77"/>
      <c r="O35" s="46"/>
      <c r="P35" s="77"/>
      <c r="Q35" s="73"/>
      <c r="R35" s="70">
        <v>0</v>
      </c>
      <c r="S35" s="71"/>
    </row>
    <row r="36" spans="1:19" s="2" customFormat="1" ht="18" customHeight="1">
      <c r="A36" s="121" t="s">
        <v>79</v>
      </c>
      <c r="B36" s="36"/>
      <c r="C36" s="36"/>
      <c r="D36" s="36"/>
      <c r="E36" s="36"/>
      <c r="F36" s="122"/>
      <c r="G36" s="123" t="s">
        <v>80</v>
      </c>
      <c r="H36" s="36"/>
      <c r="I36" s="36"/>
      <c r="J36" s="36"/>
      <c r="K36" s="36"/>
      <c r="L36" s="86" t="s">
        <v>92</v>
      </c>
      <c r="M36" s="87" t="s">
        <v>93</v>
      </c>
      <c r="N36" s="88"/>
      <c r="O36" s="124"/>
      <c r="P36" s="88"/>
      <c r="Q36" s="89"/>
      <c r="R36" s="51">
        <v>0</v>
      </c>
      <c r="S36" s="125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/>
  <pageMargins left="0.25" right="0.25" top="0.75" bottom="0.75" header="0.3" footer="0.3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defaultGridColor="0" zoomScalePageLayoutView="0" colorId="8" workbookViewId="0" topLeftCell="A1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11" style="1" customWidth="1"/>
    <col min="8" max="16384" width="10.66015625" style="1" customWidth="1"/>
  </cols>
  <sheetData>
    <row r="1" spans="1:7" s="2" customFormat="1" ht="17.25" customHeight="1">
      <c r="A1" s="126" t="s">
        <v>95</v>
      </c>
      <c r="B1" s="127"/>
      <c r="C1" s="127"/>
      <c r="D1" s="127"/>
      <c r="E1" s="127"/>
      <c r="F1" s="127"/>
      <c r="G1" s="127"/>
    </row>
    <row r="2" spans="1:7" s="2" customFormat="1" ht="12" customHeight="1">
      <c r="A2" s="128" t="s">
        <v>96</v>
      </c>
      <c r="B2" s="129"/>
      <c r="C2" s="129"/>
      <c r="D2" s="127"/>
      <c r="E2" s="127"/>
      <c r="F2" s="127"/>
      <c r="G2" s="127"/>
    </row>
    <row r="3" spans="1:7" s="2" customFormat="1" ht="12" customHeight="1">
      <c r="A3" s="128" t="s">
        <v>97</v>
      </c>
      <c r="B3" s="129"/>
      <c r="C3" s="129" t="s">
        <v>98</v>
      </c>
      <c r="D3" s="127"/>
      <c r="E3" s="127"/>
      <c r="F3" s="127"/>
      <c r="G3" s="127"/>
    </row>
    <row r="4" spans="1:7" s="2" customFormat="1" ht="12" customHeight="1">
      <c r="A4" s="128"/>
      <c r="B4" s="128"/>
      <c r="C4" s="129" t="s">
        <v>99</v>
      </c>
      <c r="D4" s="127"/>
      <c r="E4" s="127"/>
      <c r="F4" s="127"/>
      <c r="G4" s="127"/>
    </row>
    <row r="5" spans="1:7" s="2" customFormat="1" ht="12" customHeight="1">
      <c r="A5" s="129" t="s">
        <v>100</v>
      </c>
      <c r="B5" s="129"/>
      <c r="C5" s="130" t="s">
        <v>390</v>
      </c>
      <c r="D5" s="127"/>
      <c r="E5" s="127"/>
      <c r="F5" s="127"/>
      <c r="G5" s="127"/>
    </row>
    <row r="6" spans="1:7" s="2" customFormat="1" ht="6" customHeight="1">
      <c r="A6" s="127"/>
      <c r="B6" s="127"/>
      <c r="C6" s="127"/>
      <c r="D6" s="127"/>
      <c r="E6" s="127"/>
      <c r="F6" s="127"/>
      <c r="G6" s="127"/>
    </row>
    <row r="7" spans="1:7" s="2" customFormat="1" ht="23.25" customHeight="1">
      <c r="A7" s="131" t="s">
        <v>101</v>
      </c>
      <c r="B7" s="131" t="s">
        <v>102</v>
      </c>
      <c r="C7" s="131" t="s">
        <v>103</v>
      </c>
      <c r="D7" s="131" t="s">
        <v>41</v>
      </c>
      <c r="E7" s="131" t="s">
        <v>104</v>
      </c>
      <c r="F7" s="131" t="s">
        <v>105</v>
      </c>
      <c r="G7" s="131" t="s">
        <v>106</v>
      </c>
    </row>
    <row r="8" spans="1:7" s="2" customFormat="1" ht="12" customHeight="1">
      <c r="A8" s="131" t="s">
        <v>33</v>
      </c>
      <c r="B8" s="131" t="s">
        <v>40</v>
      </c>
      <c r="C8" s="131" t="s">
        <v>46</v>
      </c>
      <c r="D8" s="131" t="s">
        <v>52</v>
      </c>
      <c r="E8" s="131" t="s">
        <v>56</v>
      </c>
      <c r="F8" s="131" t="s">
        <v>60</v>
      </c>
      <c r="G8" s="131" t="s">
        <v>63</v>
      </c>
    </row>
    <row r="9" spans="1:7" s="2" customFormat="1" ht="3" customHeight="1">
      <c r="A9" s="132"/>
      <c r="B9" s="132"/>
      <c r="C9" s="132"/>
      <c r="D9" s="132"/>
      <c r="E9" s="132"/>
      <c r="F9" s="132"/>
      <c r="G9" s="132"/>
    </row>
    <row r="10" spans="1:7" s="2" customFormat="1" ht="15" customHeight="1">
      <c r="A10" s="133" t="s">
        <v>34</v>
      </c>
      <c r="B10" s="134" t="s">
        <v>107</v>
      </c>
      <c r="C10" s="135">
        <v>0</v>
      </c>
      <c r="D10" s="135">
        <f>SUM(D11:D13)</f>
        <v>0</v>
      </c>
      <c r="E10" s="135">
        <f>C10+D10</f>
        <v>0</v>
      </c>
      <c r="F10" s="135">
        <v>17.53399620296</v>
      </c>
      <c r="G10" s="135">
        <v>0</v>
      </c>
    </row>
    <row r="11" spans="1:7" s="2" customFormat="1" ht="15" customHeight="1">
      <c r="A11" s="136" t="s">
        <v>33</v>
      </c>
      <c r="B11" s="137" t="s">
        <v>108</v>
      </c>
      <c r="C11" s="138">
        <v>0</v>
      </c>
      <c r="D11" s="138">
        <f>' SO 02 Drevený prí(2)'!I11</f>
        <v>0</v>
      </c>
      <c r="E11" s="138">
        <f>C11+D12</f>
        <v>0</v>
      </c>
      <c r="F11" s="138">
        <v>0</v>
      </c>
      <c r="G11" s="138">
        <v>0</v>
      </c>
    </row>
    <row r="12" spans="1:7" s="2" customFormat="1" ht="15" customHeight="1">
      <c r="A12" s="136" t="s">
        <v>40</v>
      </c>
      <c r="B12" s="137" t="s">
        <v>109</v>
      </c>
      <c r="C12" s="138">
        <v>0</v>
      </c>
      <c r="D12" s="138">
        <f>' SO 02 Drevený prí(2)'!I14</f>
        <v>0</v>
      </c>
      <c r="E12" s="138">
        <f>C12+D13</f>
        <v>0</v>
      </c>
      <c r="F12" s="138">
        <v>17.389640834</v>
      </c>
      <c r="G12" s="138">
        <v>0</v>
      </c>
    </row>
    <row r="13" spans="1:7" s="2" customFormat="1" ht="15" customHeight="1">
      <c r="A13" s="136" t="s">
        <v>60</v>
      </c>
      <c r="B13" s="137" t="s">
        <v>110</v>
      </c>
      <c r="C13" s="138">
        <v>0</v>
      </c>
      <c r="D13" s="138">
        <f>' SO 02 Drevený prí(2)'!I17</f>
        <v>0</v>
      </c>
      <c r="E13" s="138">
        <f>C13+D14</f>
        <v>0</v>
      </c>
      <c r="F13" s="138">
        <v>0.14435536896</v>
      </c>
      <c r="G13" s="138">
        <v>0</v>
      </c>
    </row>
    <row r="14" spans="1:7" s="2" customFormat="1" ht="15" customHeight="1">
      <c r="A14" s="133" t="s">
        <v>47</v>
      </c>
      <c r="B14" s="134" t="s">
        <v>111</v>
      </c>
      <c r="C14" s="135">
        <f>SUM(C15:C18)</f>
        <v>0</v>
      </c>
      <c r="D14" s="135">
        <f>SUM(D15:D18)</f>
        <v>0</v>
      </c>
      <c r="E14" s="135">
        <f>C14+D14</f>
        <v>0</v>
      </c>
      <c r="F14" s="135">
        <v>2.474371366</v>
      </c>
      <c r="G14" s="135">
        <v>0</v>
      </c>
    </row>
    <row r="15" spans="1:7" s="2" customFormat="1" ht="15" customHeight="1">
      <c r="A15" s="136" t="s">
        <v>112</v>
      </c>
      <c r="B15" s="137" t="s">
        <v>113</v>
      </c>
      <c r="C15" s="138">
        <f>' SO 02 Drevený prí(2)'!H25</f>
        <v>0</v>
      </c>
      <c r="D15" s="138">
        <f>' SO 02 Drevený prí(2)'!I20</f>
        <v>0</v>
      </c>
      <c r="E15" s="138">
        <f>C15+D15</f>
        <v>0</v>
      </c>
      <c r="F15" s="138">
        <v>0.168977781</v>
      </c>
      <c r="G15" s="138">
        <v>0</v>
      </c>
    </row>
    <row r="16" spans="1:7" s="2" customFormat="1" ht="15" customHeight="1">
      <c r="A16" s="136" t="s">
        <v>114</v>
      </c>
      <c r="B16" s="137" t="s">
        <v>115</v>
      </c>
      <c r="C16" s="138">
        <v>0</v>
      </c>
      <c r="D16" s="138">
        <f>' SO 02 Drevený prí(2)'!I25</f>
        <v>0</v>
      </c>
      <c r="E16" s="138">
        <f>C16+D16</f>
        <v>0</v>
      </c>
      <c r="F16" s="138">
        <v>0.050899801</v>
      </c>
      <c r="G16" s="138">
        <v>0</v>
      </c>
    </row>
    <row r="17" spans="1:7" s="2" customFormat="1" ht="15" customHeight="1">
      <c r="A17" s="136" t="s">
        <v>116</v>
      </c>
      <c r="B17" s="137" t="s">
        <v>117</v>
      </c>
      <c r="C17" s="138">
        <v>0</v>
      </c>
      <c r="D17" s="138">
        <f>' SO 02 Drevený prí(2)'!I30</f>
        <v>0</v>
      </c>
      <c r="E17" s="138">
        <f>C17+D17</f>
        <v>0</v>
      </c>
      <c r="F17" s="138">
        <v>2.209793784</v>
      </c>
      <c r="G17" s="138">
        <v>0</v>
      </c>
    </row>
    <row r="18" spans="1:7" s="2" customFormat="1" ht="15" customHeight="1">
      <c r="A18" s="136" t="s">
        <v>118</v>
      </c>
      <c r="B18" s="137" t="s">
        <v>119</v>
      </c>
      <c r="C18" s="138">
        <v>0</v>
      </c>
      <c r="D18" s="138">
        <f>' SO 02 Drevený prí(2)'!I33</f>
        <v>0</v>
      </c>
      <c r="E18" s="138">
        <f>C18+D18</f>
        <v>0</v>
      </c>
      <c r="F18" s="138">
        <v>0.0447</v>
      </c>
      <c r="G18" s="138">
        <v>0</v>
      </c>
    </row>
    <row r="19" spans="1:7" s="2" customFormat="1" ht="21" customHeight="1">
      <c r="A19" s="139"/>
      <c r="B19" s="140" t="s">
        <v>120</v>
      </c>
      <c r="C19" s="141">
        <f>C10+C14</f>
        <v>0</v>
      </c>
      <c r="D19" s="141">
        <f>D10+D14</f>
        <v>0</v>
      </c>
      <c r="E19" s="141">
        <f>E10+E14</f>
        <v>0</v>
      </c>
      <c r="F19" s="141">
        <v>20.00836756896</v>
      </c>
      <c r="G19" s="141">
        <v>0</v>
      </c>
    </row>
  </sheetData>
  <sheetProtection selectLockedCells="1" selectUnlockedCells="1"/>
  <printOptions/>
  <pageMargins left="0.25" right="0.25" top="0.75" bottom="0.75" header="0.3" footer="0.3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defaultGridColor="0" zoomScalePageLayoutView="0" colorId="8" workbookViewId="0" topLeftCell="A3">
      <selection activeCell="F5" sqref="F5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1" customWidth="1"/>
  </cols>
  <sheetData>
    <row r="1" spans="1:12" s="2" customFormat="1" ht="20.25" customHeight="1">
      <c r="A1" s="126" t="s">
        <v>121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2" customFormat="1" ht="12" customHeight="1">
      <c r="A2" s="128" t="s">
        <v>96</v>
      </c>
      <c r="B2" s="129"/>
      <c r="C2" s="129"/>
      <c r="D2" s="129"/>
      <c r="E2" s="129"/>
      <c r="F2" s="129"/>
      <c r="G2" s="127"/>
      <c r="H2" s="127"/>
      <c r="I2" s="127"/>
      <c r="J2" s="127"/>
      <c r="K2" s="127"/>
      <c r="L2" s="127"/>
    </row>
    <row r="3" spans="1:12" s="2" customFormat="1" ht="12" customHeight="1">
      <c r="A3" s="128" t="s">
        <v>97</v>
      </c>
      <c r="B3" s="129"/>
      <c r="C3" s="129"/>
      <c r="D3" s="129"/>
      <c r="E3" s="129"/>
      <c r="F3" s="129" t="s">
        <v>98</v>
      </c>
      <c r="G3" s="127"/>
      <c r="H3" s="127"/>
      <c r="I3" s="127"/>
      <c r="J3" s="127"/>
      <c r="K3" s="127"/>
      <c r="L3" s="127"/>
    </row>
    <row r="4" spans="1:12" s="2" customFormat="1" ht="12" customHeight="1">
      <c r="A4" s="274"/>
      <c r="B4" s="274"/>
      <c r="C4" s="128"/>
      <c r="D4" s="129"/>
      <c r="E4" s="129"/>
      <c r="F4" s="129" t="s">
        <v>122</v>
      </c>
      <c r="G4" s="127"/>
      <c r="H4" s="127"/>
      <c r="I4" s="127"/>
      <c r="J4" s="127"/>
      <c r="K4" s="127"/>
      <c r="L4" s="127"/>
    </row>
    <row r="5" spans="1:12" s="2" customFormat="1" ht="12" customHeight="1">
      <c r="A5" s="129" t="s">
        <v>100</v>
      </c>
      <c r="B5" s="129"/>
      <c r="C5" s="129"/>
      <c r="D5" s="129"/>
      <c r="E5" s="129"/>
      <c r="F5" s="130" t="s">
        <v>391</v>
      </c>
      <c r="G5" s="127"/>
      <c r="H5" s="127"/>
      <c r="I5" s="127"/>
      <c r="J5" s="127"/>
      <c r="K5" s="127"/>
      <c r="L5" s="127"/>
    </row>
    <row r="6" spans="1:12" s="2" customFormat="1" ht="6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s="2" customFormat="1" ht="24" customHeight="1">
      <c r="A7" s="142" t="s">
        <v>123</v>
      </c>
      <c r="B7" s="142" t="s">
        <v>124</v>
      </c>
      <c r="C7" s="142" t="s">
        <v>125</v>
      </c>
      <c r="D7" s="142" t="s">
        <v>102</v>
      </c>
      <c r="E7" s="142" t="s">
        <v>126</v>
      </c>
      <c r="F7" s="142" t="s">
        <v>127</v>
      </c>
      <c r="G7" s="142" t="s">
        <v>128</v>
      </c>
      <c r="H7" s="142" t="s">
        <v>129</v>
      </c>
      <c r="I7" s="142" t="s">
        <v>130</v>
      </c>
      <c r="J7" s="142" t="s">
        <v>104</v>
      </c>
      <c r="K7" s="142" t="s">
        <v>131</v>
      </c>
      <c r="L7" s="142" t="s">
        <v>105</v>
      </c>
    </row>
    <row r="8" spans="1:12" s="2" customFormat="1" ht="12" customHeight="1">
      <c r="A8" s="142" t="s">
        <v>33</v>
      </c>
      <c r="B8" s="142" t="s">
        <v>40</v>
      </c>
      <c r="C8" s="142" t="s">
        <v>46</v>
      </c>
      <c r="D8" s="142" t="s">
        <v>52</v>
      </c>
      <c r="E8" s="142" t="s">
        <v>56</v>
      </c>
      <c r="F8" s="142" t="s">
        <v>60</v>
      </c>
      <c r="G8" s="142" t="s">
        <v>63</v>
      </c>
      <c r="H8" s="142" t="s">
        <v>36</v>
      </c>
      <c r="I8" s="142" t="s">
        <v>42</v>
      </c>
      <c r="J8" s="142" t="s">
        <v>48</v>
      </c>
      <c r="K8" s="142" t="s">
        <v>53</v>
      </c>
      <c r="L8" s="142" t="s">
        <v>65</v>
      </c>
    </row>
    <row r="9" spans="1:12" s="2" customFormat="1" ht="6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s="2" customFormat="1" ht="12" customHeight="1">
      <c r="A10" s="143"/>
      <c r="B10" s="144"/>
      <c r="C10" s="144" t="s">
        <v>34</v>
      </c>
      <c r="D10" s="144" t="s">
        <v>107</v>
      </c>
      <c r="E10" s="144"/>
      <c r="F10" s="145"/>
      <c r="G10" s="145"/>
      <c r="H10" s="145">
        <v>0</v>
      </c>
      <c r="I10" s="145">
        <f>I11+I14+I17</f>
        <v>0</v>
      </c>
      <c r="J10" s="145">
        <f>J11+J14+J17</f>
        <v>0</v>
      </c>
      <c r="K10" s="146"/>
      <c r="L10" s="145">
        <v>17.53399620296</v>
      </c>
    </row>
    <row r="11" spans="1:12" s="2" customFormat="1" ht="21" customHeight="1">
      <c r="A11" s="147"/>
      <c r="B11" s="148"/>
      <c r="C11" s="148" t="s">
        <v>33</v>
      </c>
      <c r="D11" s="148" t="s">
        <v>108</v>
      </c>
      <c r="E11" s="148"/>
      <c r="F11" s="149"/>
      <c r="G11" s="149"/>
      <c r="H11" s="149">
        <v>0</v>
      </c>
      <c r="I11" s="149">
        <f>SUM(I12:I13)</f>
        <v>0</v>
      </c>
      <c r="J11" s="149">
        <f>SUM(J12:J13)</f>
        <v>0</v>
      </c>
      <c r="K11" s="150"/>
      <c r="L11" s="149">
        <v>0</v>
      </c>
    </row>
    <row r="12" spans="1:12" s="2" customFormat="1" ht="12" customHeight="1">
      <c r="A12" s="151">
        <v>1</v>
      </c>
      <c r="B12" s="152" t="s">
        <v>132</v>
      </c>
      <c r="C12" s="152" t="s">
        <v>133</v>
      </c>
      <c r="D12" s="152" t="s">
        <v>134</v>
      </c>
      <c r="E12" s="152" t="s">
        <v>135</v>
      </c>
      <c r="F12" s="153">
        <v>2.58</v>
      </c>
      <c r="G12" s="153">
        <v>0</v>
      </c>
      <c r="H12" s="153">
        <v>0</v>
      </c>
      <c r="I12" s="153">
        <f>F12*G12</f>
        <v>0</v>
      </c>
      <c r="J12" s="153">
        <f>H12+I12</f>
        <v>0</v>
      </c>
      <c r="K12" s="154">
        <v>0</v>
      </c>
      <c r="L12" s="155">
        <v>0</v>
      </c>
    </row>
    <row r="13" spans="1:12" s="2" customFormat="1" ht="12" customHeight="1">
      <c r="A13" s="156">
        <v>2</v>
      </c>
      <c r="B13" s="157" t="s">
        <v>132</v>
      </c>
      <c r="C13" s="157" t="s">
        <v>136</v>
      </c>
      <c r="D13" s="157" t="s">
        <v>137</v>
      </c>
      <c r="E13" s="157" t="s">
        <v>135</v>
      </c>
      <c r="F13" s="158">
        <v>2.28</v>
      </c>
      <c r="G13" s="158">
        <v>0</v>
      </c>
      <c r="H13" s="158">
        <v>0</v>
      </c>
      <c r="I13" s="158">
        <f>F13*G13</f>
        <v>0</v>
      </c>
      <c r="J13" s="158">
        <f>H13+I13</f>
        <v>0</v>
      </c>
      <c r="K13" s="159">
        <v>0</v>
      </c>
      <c r="L13" s="160">
        <v>0</v>
      </c>
    </row>
    <row r="14" spans="1:12" s="2" customFormat="1" ht="21" customHeight="1">
      <c r="A14" s="147"/>
      <c r="B14" s="148"/>
      <c r="C14" s="148" t="s">
        <v>40</v>
      </c>
      <c r="D14" s="148" t="s">
        <v>109</v>
      </c>
      <c r="E14" s="148"/>
      <c r="F14" s="149"/>
      <c r="G14" s="149"/>
      <c r="H14" s="149">
        <v>0</v>
      </c>
      <c r="I14" s="149">
        <f>SUM(I15:I16)</f>
        <v>0</v>
      </c>
      <c r="J14" s="149">
        <f>SUM(J15:J16)</f>
        <v>0</v>
      </c>
      <c r="K14" s="150"/>
      <c r="L14" s="149">
        <v>17.389640834</v>
      </c>
    </row>
    <row r="15" spans="1:12" s="2" customFormat="1" ht="12" customHeight="1">
      <c r="A15" s="151">
        <v>3</v>
      </c>
      <c r="B15" s="152" t="s">
        <v>138</v>
      </c>
      <c r="C15" s="152" t="s">
        <v>139</v>
      </c>
      <c r="D15" s="152" t="s">
        <v>140</v>
      </c>
      <c r="E15" s="152" t="s">
        <v>135</v>
      </c>
      <c r="F15" s="153">
        <v>0.25</v>
      </c>
      <c r="G15" s="153">
        <v>0</v>
      </c>
      <c r="H15" s="153">
        <v>0</v>
      </c>
      <c r="I15" s="153">
        <f>F15*G15</f>
        <v>0</v>
      </c>
      <c r="J15" s="153">
        <f>H15+I15</f>
        <v>0</v>
      </c>
      <c r="K15" s="154">
        <v>1.93971</v>
      </c>
      <c r="L15" s="155">
        <v>0.4849275</v>
      </c>
    </row>
    <row r="16" spans="1:12" s="2" customFormat="1" ht="12" customHeight="1">
      <c r="A16" s="156">
        <v>4</v>
      </c>
      <c r="B16" s="157" t="s">
        <v>141</v>
      </c>
      <c r="C16" s="157" t="s">
        <v>142</v>
      </c>
      <c r="D16" s="157" t="s">
        <v>143</v>
      </c>
      <c r="E16" s="157" t="s">
        <v>135</v>
      </c>
      <c r="F16" s="158">
        <v>7.1</v>
      </c>
      <c r="G16" s="158">
        <v>0</v>
      </c>
      <c r="H16" s="158">
        <v>0</v>
      </c>
      <c r="I16" s="158">
        <f>F16*G16</f>
        <v>0</v>
      </c>
      <c r="J16" s="158">
        <f>H16+I16</f>
        <v>0</v>
      </c>
      <c r="K16" s="159">
        <v>2.38094554</v>
      </c>
      <c r="L16" s="160">
        <v>16.904713334</v>
      </c>
    </row>
    <row r="17" spans="1:12" s="2" customFormat="1" ht="21" customHeight="1">
      <c r="A17" s="147"/>
      <c r="B17" s="148"/>
      <c r="C17" s="148" t="s">
        <v>60</v>
      </c>
      <c r="D17" s="148" t="s">
        <v>110</v>
      </c>
      <c r="E17" s="148"/>
      <c r="F17" s="149"/>
      <c r="G17" s="149"/>
      <c r="H17" s="149">
        <v>0</v>
      </c>
      <c r="I17" s="149">
        <f>I18</f>
        <v>0</v>
      </c>
      <c r="J17" s="149">
        <f>J18</f>
        <v>0</v>
      </c>
      <c r="K17" s="150"/>
      <c r="L17" s="149">
        <v>0.14435536896</v>
      </c>
    </row>
    <row r="18" spans="1:12" s="2" customFormat="1" ht="24" customHeight="1">
      <c r="A18" s="161">
        <v>7</v>
      </c>
      <c r="B18" s="162" t="s">
        <v>141</v>
      </c>
      <c r="C18" s="162" t="s">
        <v>144</v>
      </c>
      <c r="D18" s="162" t="s">
        <v>145</v>
      </c>
      <c r="E18" s="162" t="s">
        <v>146</v>
      </c>
      <c r="F18" s="163">
        <v>0.12</v>
      </c>
      <c r="G18" s="163">
        <v>0</v>
      </c>
      <c r="H18" s="163">
        <v>0</v>
      </c>
      <c r="I18" s="163">
        <f>F18*G18</f>
        <v>0</v>
      </c>
      <c r="J18" s="163">
        <f>H18+I18</f>
        <v>0</v>
      </c>
      <c r="K18" s="164">
        <v>1.202961408</v>
      </c>
      <c r="L18" s="165">
        <v>0.14435536896</v>
      </c>
    </row>
    <row r="19" spans="1:12" s="2" customFormat="1" ht="12" customHeight="1">
      <c r="A19" s="143"/>
      <c r="B19" s="144"/>
      <c r="C19" s="144" t="s">
        <v>47</v>
      </c>
      <c r="D19" s="144" t="s">
        <v>111</v>
      </c>
      <c r="E19" s="144"/>
      <c r="F19" s="145"/>
      <c r="G19" s="145"/>
      <c r="H19" s="145">
        <f>H20+H25+H30+H33</f>
        <v>0</v>
      </c>
      <c r="I19" s="145">
        <f>I20+I25+I30+I33</f>
        <v>0</v>
      </c>
      <c r="J19" s="145">
        <f>J20+J25+J30+J33</f>
        <v>0</v>
      </c>
      <c r="K19" s="146"/>
      <c r="L19" s="145">
        <v>2.474371366</v>
      </c>
    </row>
    <row r="20" spans="1:12" s="2" customFormat="1" ht="21" customHeight="1">
      <c r="A20" s="147"/>
      <c r="B20" s="148"/>
      <c r="C20" s="148" t="s">
        <v>112</v>
      </c>
      <c r="D20" s="148" t="s">
        <v>113</v>
      </c>
      <c r="E20" s="148"/>
      <c r="F20" s="149"/>
      <c r="G20" s="149"/>
      <c r="H20" s="149">
        <f>SUM(H21:H24)</f>
        <v>0</v>
      </c>
      <c r="I20" s="149">
        <f>SUM(I21:I24)</f>
        <v>0</v>
      </c>
      <c r="J20" s="149">
        <f>SUM(J21:J24)</f>
        <v>0</v>
      </c>
      <c r="K20" s="150"/>
      <c r="L20" s="149">
        <v>0.168977781</v>
      </c>
    </row>
    <row r="21" spans="1:12" s="2" customFormat="1" ht="24" customHeight="1">
      <c r="A21" s="161">
        <v>9</v>
      </c>
      <c r="B21" s="162" t="s">
        <v>112</v>
      </c>
      <c r="C21" s="162" t="s">
        <v>147</v>
      </c>
      <c r="D21" s="162" t="s">
        <v>148</v>
      </c>
      <c r="E21" s="162" t="s">
        <v>149</v>
      </c>
      <c r="F21" s="163">
        <v>99.275</v>
      </c>
      <c r="G21" s="163">
        <v>0</v>
      </c>
      <c r="H21" s="163">
        <v>0</v>
      </c>
      <c r="I21" s="163">
        <f>F21*G21</f>
        <v>0</v>
      </c>
      <c r="J21" s="163">
        <f>H21+I21</f>
        <v>0</v>
      </c>
      <c r="K21" s="164">
        <v>0.00099</v>
      </c>
      <c r="L21" s="165">
        <v>0.09828225</v>
      </c>
    </row>
    <row r="22" spans="1:12" s="2" customFormat="1" ht="12" customHeight="1">
      <c r="A22" s="166">
        <v>10</v>
      </c>
      <c r="B22" s="167" t="s">
        <v>150</v>
      </c>
      <c r="C22" s="167" t="s">
        <v>151</v>
      </c>
      <c r="D22" s="167" t="s">
        <v>152</v>
      </c>
      <c r="E22" s="167" t="s">
        <v>135</v>
      </c>
      <c r="F22" s="168">
        <v>4.143</v>
      </c>
      <c r="G22" s="168">
        <v>0</v>
      </c>
      <c r="H22" s="168">
        <f>F22*G22</f>
        <v>0</v>
      </c>
      <c r="I22" s="168">
        <v>0</v>
      </c>
      <c r="J22" s="168">
        <f>H22+I22</f>
        <v>0</v>
      </c>
      <c r="K22" s="169">
        <v>0</v>
      </c>
      <c r="L22" s="170">
        <v>0</v>
      </c>
    </row>
    <row r="23" spans="1:12" s="2" customFormat="1" ht="24" customHeight="1">
      <c r="A23" s="151">
        <v>11</v>
      </c>
      <c r="B23" s="152" t="s">
        <v>112</v>
      </c>
      <c r="C23" s="152" t="s">
        <v>153</v>
      </c>
      <c r="D23" s="152" t="s">
        <v>154</v>
      </c>
      <c r="E23" s="152" t="s">
        <v>135</v>
      </c>
      <c r="F23" s="153">
        <v>3</v>
      </c>
      <c r="G23" s="153">
        <v>0</v>
      </c>
      <c r="H23" s="153">
        <v>0</v>
      </c>
      <c r="I23" s="153">
        <f>F23*G23</f>
        <v>0</v>
      </c>
      <c r="J23" s="153">
        <f>H23+I23</f>
        <v>0</v>
      </c>
      <c r="K23" s="154">
        <v>0.023565177</v>
      </c>
      <c r="L23" s="155">
        <v>0.070695531</v>
      </c>
    </row>
    <row r="24" spans="1:12" s="2" customFormat="1" ht="12" customHeight="1">
      <c r="A24" s="156">
        <v>12</v>
      </c>
      <c r="B24" s="157" t="s">
        <v>112</v>
      </c>
      <c r="C24" s="157" t="s">
        <v>155</v>
      </c>
      <c r="D24" s="157" t="s">
        <v>156</v>
      </c>
      <c r="E24" s="157" t="s">
        <v>146</v>
      </c>
      <c r="F24" s="158">
        <v>0.169</v>
      </c>
      <c r="G24" s="158">
        <v>0</v>
      </c>
      <c r="H24" s="158">
        <v>0</v>
      </c>
      <c r="I24" s="158">
        <f>F24*G24</f>
        <v>0</v>
      </c>
      <c r="J24" s="158">
        <f>H24+I24</f>
        <v>0</v>
      </c>
      <c r="K24" s="159">
        <v>0</v>
      </c>
      <c r="L24" s="160">
        <v>0</v>
      </c>
    </row>
    <row r="25" spans="1:12" s="2" customFormat="1" ht="21" customHeight="1">
      <c r="A25" s="147"/>
      <c r="B25" s="148"/>
      <c r="C25" s="148" t="s">
        <v>114</v>
      </c>
      <c r="D25" s="148" t="s">
        <v>115</v>
      </c>
      <c r="E25" s="148"/>
      <c r="F25" s="149"/>
      <c r="G25" s="149"/>
      <c r="H25" s="149">
        <v>0</v>
      </c>
      <c r="I25" s="149">
        <f>SUM(I26:I29)</f>
        <v>0</v>
      </c>
      <c r="J25" s="149">
        <f>SUM(J26:J29)</f>
        <v>0</v>
      </c>
      <c r="K25" s="150"/>
      <c r="L25" s="149">
        <v>0.050899801</v>
      </c>
    </row>
    <row r="26" spans="1:12" s="2" customFormat="1" ht="24" customHeight="1">
      <c r="A26" s="151">
        <v>13</v>
      </c>
      <c r="B26" s="152" t="s">
        <v>114</v>
      </c>
      <c r="C26" s="152" t="s">
        <v>157</v>
      </c>
      <c r="D26" s="152" t="s">
        <v>158</v>
      </c>
      <c r="E26" s="152" t="s">
        <v>149</v>
      </c>
      <c r="F26" s="153">
        <v>12</v>
      </c>
      <c r="G26" s="153">
        <v>0</v>
      </c>
      <c r="H26" s="153">
        <v>0</v>
      </c>
      <c r="I26" s="153">
        <f>F26*G26</f>
        <v>0</v>
      </c>
      <c r="J26" s="153">
        <f>H26+I26</f>
        <v>0</v>
      </c>
      <c r="K26" s="154">
        <v>0.0017958</v>
      </c>
      <c r="L26" s="155">
        <v>0.0215496</v>
      </c>
    </row>
    <row r="27" spans="1:12" s="2" customFormat="1" ht="12" customHeight="1">
      <c r="A27" s="171">
        <v>14</v>
      </c>
      <c r="B27" s="172" t="s">
        <v>114</v>
      </c>
      <c r="C27" s="172" t="s">
        <v>159</v>
      </c>
      <c r="D27" s="172" t="s">
        <v>160</v>
      </c>
      <c r="E27" s="172" t="s">
        <v>149</v>
      </c>
      <c r="F27" s="173">
        <v>6</v>
      </c>
      <c r="G27" s="173">
        <v>0</v>
      </c>
      <c r="H27" s="173">
        <v>0</v>
      </c>
      <c r="I27" s="173">
        <f>F27*G27</f>
        <v>0</v>
      </c>
      <c r="J27" s="173">
        <f>H27+I27</f>
        <v>0</v>
      </c>
      <c r="K27" s="174">
        <v>0.00269871</v>
      </c>
      <c r="L27" s="175">
        <v>0.01619226</v>
      </c>
    </row>
    <row r="28" spans="1:12" s="2" customFormat="1" ht="24" customHeight="1">
      <c r="A28" s="171">
        <v>15</v>
      </c>
      <c r="B28" s="172" t="s">
        <v>114</v>
      </c>
      <c r="C28" s="172" t="s">
        <v>161</v>
      </c>
      <c r="D28" s="172" t="s">
        <v>162</v>
      </c>
      <c r="E28" s="172" t="s">
        <v>149</v>
      </c>
      <c r="F28" s="173">
        <v>5</v>
      </c>
      <c r="G28" s="173">
        <v>0</v>
      </c>
      <c r="H28" s="173">
        <v>0</v>
      </c>
      <c r="I28" s="173">
        <f>F28*G28</f>
        <v>0</v>
      </c>
      <c r="J28" s="173">
        <f>H28+I28</f>
        <v>0</v>
      </c>
      <c r="K28" s="174">
        <v>0.0026315882</v>
      </c>
      <c r="L28" s="175">
        <v>0.013157941</v>
      </c>
    </row>
    <row r="29" spans="1:12" s="2" customFormat="1" ht="24" customHeight="1">
      <c r="A29" s="156">
        <v>16</v>
      </c>
      <c r="B29" s="157" t="s">
        <v>114</v>
      </c>
      <c r="C29" s="157" t="s">
        <v>163</v>
      </c>
      <c r="D29" s="157" t="s">
        <v>164</v>
      </c>
      <c r="E29" s="157" t="s">
        <v>146</v>
      </c>
      <c r="F29" s="158">
        <v>0.051</v>
      </c>
      <c r="G29" s="158">
        <v>0</v>
      </c>
      <c r="H29" s="158">
        <v>0</v>
      </c>
      <c r="I29" s="158">
        <f>F29*G29</f>
        <v>0</v>
      </c>
      <c r="J29" s="158">
        <f>H29+I29</f>
        <v>0</v>
      </c>
      <c r="K29" s="159">
        <v>0</v>
      </c>
      <c r="L29" s="160">
        <v>0</v>
      </c>
    </row>
    <row r="30" spans="1:12" s="2" customFormat="1" ht="21" customHeight="1">
      <c r="A30" s="147"/>
      <c r="B30" s="148"/>
      <c r="C30" s="148" t="s">
        <v>116</v>
      </c>
      <c r="D30" s="148" t="s">
        <v>117</v>
      </c>
      <c r="E30" s="148"/>
      <c r="F30" s="149"/>
      <c r="G30" s="149"/>
      <c r="H30" s="149">
        <v>0</v>
      </c>
      <c r="I30" s="149">
        <f>SUM(I31:I32)</f>
        <v>0</v>
      </c>
      <c r="J30" s="149">
        <f>SUM(J31:J32)</f>
        <v>0</v>
      </c>
      <c r="K30" s="150"/>
      <c r="L30" s="149">
        <v>2.209793784</v>
      </c>
    </row>
    <row r="31" spans="1:12" s="2" customFormat="1" ht="24" customHeight="1">
      <c r="A31" s="151">
        <v>17</v>
      </c>
      <c r="B31" s="152" t="s">
        <v>116</v>
      </c>
      <c r="C31" s="152" t="s">
        <v>165</v>
      </c>
      <c r="D31" s="152" t="s">
        <v>166</v>
      </c>
      <c r="E31" s="152" t="s">
        <v>167</v>
      </c>
      <c r="F31" s="153">
        <v>33</v>
      </c>
      <c r="G31" s="153">
        <v>0</v>
      </c>
      <c r="H31" s="153">
        <v>0</v>
      </c>
      <c r="I31" s="153">
        <f>F31*G31</f>
        <v>0</v>
      </c>
      <c r="J31" s="153">
        <f>H31+I31</f>
        <v>0</v>
      </c>
      <c r="K31" s="154">
        <v>0.066963448</v>
      </c>
      <c r="L31" s="155">
        <v>2.209793784</v>
      </c>
    </row>
    <row r="32" spans="1:12" s="2" customFormat="1" ht="12" customHeight="1">
      <c r="A32" s="156">
        <v>18</v>
      </c>
      <c r="B32" s="157" t="s">
        <v>116</v>
      </c>
      <c r="C32" s="157" t="s">
        <v>168</v>
      </c>
      <c r="D32" s="157" t="s">
        <v>169</v>
      </c>
      <c r="E32" s="157" t="s">
        <v>146</v>
      </c>
      <c r="F32" s="158">
        <v>2.21</v>
      </c>
      <c r="G32" s="158">
        <v>0</v>
      </c>
      <c r="H32" s="158">
        <v>0</v>
      </c>
      <c r="I32" s="158">
        <f>F32*G32</f>
        <v>0</v>
      </c>
      <c r="J32" s="158">
        <f>H32+I32</f>
        <v>0</v>
      </c>
      <c r="K32" s="159">
        <v>0</v>
      </c>
      <c r="L32" s="160">
        <v>0</v>
      </c>
    </row>
    <row r="33" spans="1:12" s="2" customFormat="1" ht="21" customHeight="1">
      <c r="A33" s="147"/>
      <c r="B33" s="148"/>
      <c r="C33" s="148" t="s">
        <v>118</v>
      </c>
      <c r="D33" s="148" t="s">
        <v>119</v>
      </c>
      <c r="E33" s="148"/>
      <c r="F33" s="149"/>
      <c r="G33" s="149"/>
      <c r="H33" s="149">
        <v>0</v>
      </c>
      <c r="I33" s="149">
        <f>SUM(I34:I35)</f>
        <v>0</v>
      </c>
      <c r="J33" s="149">
        <f>SUM(J34:J35)</f>
        <v>0</v>
      </c>
      <c r="K33" s="150"/>
      <c r="L33" s="149">
        <v>0.0447</v>
      </c>
    </row>
    <row r="34" spans="1:12" s="2" customFormat="1" ht="12" customHeight="1">
      <c r="A34" s="151">
        <v>22</v>
      </c>
      <c r="B34" s="152" t="s">
        <v>118</v>
      </c>
      <c r="C34" s="152" t="s">
        <v>170</v>
      </c>
      <c r="D34" s="152" t="s">
        <v>171</v>
      </c>
      <c r="E34" s="152" t="s">
        <v>167</v>
      </c>
      <c r="F34" s="153">
        <v>150</v>
      </c>
      <c r="G34" s="153">
        <v>0</v>
      </c>
      <c r="H34" s="153">
        <v>0</v>
      </c>
      <c r="I34" s="153">
        <f>F34*G34</f>
        <v>0</v>
      </c>
      <c r="J34" s="153">
        <f>H34+I34</f>
        <v>0</v>
      </c>
      <c r="K34" s="154">
        <v>0.000128</v>
      </c>
      <c r="L34" s="155">
        <v>0.0192</v>
      </c>
    </row>
    <row r="35" spans="1:12" s="2" customFormat="1" ht="12" customHeight="1">
      <c r="A35" s="156">
        <v>21</v>
      </c>
      <c r="B35" s="157" t="s">
        <v>118</v>
      </c>
      <c r="C35" s="157" t="s">
        <v>172</v>
      </c>
      <c r="D35" s="157" t="s">
        <v>173</v>
      </c>
      <c r="E35" s="157" t="s">
        <v>167</v>
      </c>
      <c r="F35" s="158">
        <v>150</v>
      </c>
      <c r="G35" s="158">
        <v>0</v>
      </c>
      <c r="H35" s="158">
        <v>0</v>
      </c>
      <c r="I35" s="158">
        <f>F35*G35</f>
        <v>0</v>
      </c>
      <c r="J35" s="158">
        <f>H35+I35</f>
        <v>0</v>
      </c>
      <c r="K35" s="159">
        <v>0.00017</v>
      </c>
      <c r="L35" s="160">
        <v>0.0255</v>
      </c>
    </row>
    <row r="36" spans="1:12" s="2" customFormat="1" ht="21" customHeight="1">
      <c r="A36" s="176"/>
      <c r="B36" s="177"/>
      <c r="C36" s="177"/>
      <c r="D36" s="177" t="s">
        <v>120</v>
      </c>
      <c r="E36" s="177"/>
      <c r="F36" s="178"/>
      <c r="G36" s="178"/>
      <c r="H36" s="178">
        <f>H10+H19</f>
        <v>0</v>
      </c>
      <c r="I36" s="178">
        <f>I10+I19</f>
        <v>0</v>
      </c>
      <c r="J36" s="178">
        <f>J10+J19</f>
        <v>0</v>
      </c>
      <c r="K36" s="179"/>
      <c r="L36" s="178">
        <v>20.00836756896</v>
      </c>
    </row>
  </sheetData>
  <sheetProtection selectLockedCells="1" selectUnlockedCells="1"/>
  <mergeCells count="1">
    <mergeCell ref="A4:B4"/>
  </mergeCells>
  <printOptions/>
  <pageMargins left="0.25" right="0.25" top="0.75" bottom="0.75" header="0.3" footer="0.3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defaultGridColor="0" zoomScalePageLayoutView="0" colorId="8" workbookViewId="0" topLeftCell="A4">
      <selection activeCell="P13" sqref="P13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68" t="s">
        <v>2</v>
      </c>
      <c r="F5" s="268"/>
      <c r="G5" s="268"/>
      <c r="H5" s="268"/>
      <c r="I5" s="268"/>
      <c r="J5" s="268"/>
      <c r="K5" s="268"/>
      <c r="L5" s="268"/>
      <c r="M5" s="268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69" t="s">
        <v>174</v>
      </c>
      <c r="F6" s="269"/>
      <c r="G6" s="269"/>
      <c r="H6" s="269"/>
      <c r="I6" s="269"/>
      <c r="J6" s="269"/>
      <c r="K6" s="269"/>
      <c r="L6" s="269"/>
      <c r="M6" s="269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70"/>
      <c r="F7" s="270"/>
      <c r="G7" s="270"/>
      <c r="H7" s="270"/>
      <c r="I7" s="270"/>
      <c r="J7" s="270"/>
      <c r="K7" s="270"/>
      <c r="L7" s="270"/>
      <c r="M7" s="270"/>
      <c r="N7" s="16"/>
      <c r="O7" s="16"/>
      <c r="P7" s="16" t="s">
        <v>6</v>
      </c>
      <c r="Q7" s="24"/>
      <c r="R7" s="25"/>
      <c r="S7" s="21"/>
    </row>
    <row r="8" spans="1:19" s="2" customFormat="1" ht="24" customHeight="1">
      <c r="A8" s="18"/>
      <c r="B8" s="271"/>
      <c r="C8" s="271"/>
      <c r="D8" s="27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72" t="s">
        <v>11</v>
      </c>
      <c r="F9" s="272"/>
      <c r="G9" s="272"/>
      <c r="H9" s="272"/>
      <c r="I9" s="272"/>
      <c r="J9" s="272"/>
      <c r="K9" s="272"/>
      <c r="L9" s="272"/>
      <c r="M9" s="272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73" t="s">
        <v>13</v>
      </c>
      <c r="F10" s="273"/>
      <c r="G10" s="273"/>
      <c r="H10" s="273"/>
      <c r="I10" s="273"/>
      <c r="J10" s="273"/>
      <c r="K10" s="273"/>
      <c r="L10" s="273"/>
      <c r="M10" s="273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14</v>
      </c>
      <c r="C11" s="16"/>
      <c r="D11" s="16"/>
      <c r="E11" s="265"/>
      <c r="F11" s="265"/>
      <c r="G11" s="265"/>
      <c r="H11" s="265"/>
      <c r="I11" s="265"/>
      <c r="J11" s="265"/>
      <c r="K11" s="265"/>
      <c r="L11" s="265"/>
      <c r="M11" s="265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15</v>
      </c>
      <c r="F12" s="16"/>
      <c r="G12" s="16" t="s">
        <v>16</v>
      </c>
      <c r="H12" s="16"/>
      <c r="I12" s="16"/>
      <c r="J12" s="16"/>
      <c r="K12" s="16"/>
      <c r="L12" s="16"/>
      <c r="M12" s="16"/>
      <c r="N12" s="16"/>
      <c r="O12" s="16"/>
      <c r="P12" s="29" t="s">
        <v>17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34"/>
      <c r="Q13" s="30"/>
      <c r="R13" s="16"/>
      <c r="S13" s="21"/>
    </row>
    <row r="14" spans="1:19" s="2" customFormat="1" ht="9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</row>
    <row r="15" spans="1:19" s="2" customFormat="1" ht="20.25" customHeight="1">
      <c r="A15" s="38"/>
      <c r="B15" s="39"/>
      <c r="C15" s="39"/>
      <c r="D15" s="39"/>
      <c r="E15" s="40" t="s">
        <v>18</v>
      </c>
      <c r="F15" s="39"/>
      <c r="G15" s="39"/>
      <c r="H15" s="39"/>
      <c r="I15" s="39"/>
      <c r="J15" s="39"/>
      <c r="K15" s="39"/>
      <c r="L15" s="39"/>
      <c r="M15" s="39"/>
      <c r="N15" s="39"/>
      <c r="O15" s="36"/>
      <c r="P15" s="39"/>
      <c r="Q15" s="39"/>
      <c r="R15" s="39"/>
      <c r="S15" s="41"/>
    </row>
    <row r="16" spans="1:19" s="2" customFormat="1" ht="21" customHeight="1">
      <c r="A16" s="42" t="s">
        <v>19</v>
      </c>
      <c r="B16" s="43"/>
      <c r="C16" s="43"/>
      <c r="D16" s="44"/>
      <c r="E16" s="45" t="s">
        <v>20</v>
      </c>
      <c r="F16" s="44"/>
      <c r="G16" s="45" t="s">
        <v>21</v>
      </c>
      <c r="H16" s="43"/>
      <c r="I16" s="44"/>
      <c r="J16" s="45" t="s">
        <v>22</v>
      </c>
      <c r="K16" s="43"/>
      <c r="L16" s="45" t="s">
        <v>23</v>
      </c>
      <c r="M16" s="43"/>
      <c r="N16" s="43"/>
      <c r="O16" s="46"/>
      <c r="P16" s="44"/>
      <c r="Q16" s="45" t="s">
        <v>24</v>
      </c>
      <c r="R16" s="43"/>
      <c r="S16" s="47"/>
    </row>
    <row r="17" spans="1:19" s="2" customFormat="1" ht="18" customHeight="1">
      <c r="A17" s="48"/>
      <c r="B17" s="49"/>
      <c r="C17" s="49"/>
      <c r="D17" s="50">
        <v>0</v>
      </c>
      <c r="E17" s="51">
        <v>0</v>
      </c>
      <c r="F17" s="52"/>
      <c r="G17" s="53"/>
      <c r="H17" s="49"/>
      <c r="I17" s="50">
        <v>0</v>
      </c>
      <c r="J17" s="51">
        <v>0</v>
      </c>
      <c r="K17" s="54"/>
      <c r="L17" s="53"/>
      <c r="M17" s="49"/>
      <c r="N17" s="49"/>
      <c r="O17" s="55"/>
      <c r="P17" s="50">
        <v>0</v>
      </c>
      <c r="Q17" s="53"/>
      <c r="R17" s="56">
        <v>0</v>
      </c>
      <c r="S17" s="57"/>
    </row>
    <row r="18" spans="1:19" s="2" customFormat="1" ht="20.25" customHeight="1">
      <c r="A18" s="38"/>
      <c r="B18" s="39"/>
      <c r="C18" s="39"/>
      <c r="D18" s="39"/>
      <c r="E18" s="40" t="s">
        <v>25</v>
      </c>
      <c r="F18" s="39"/>
      <c r="G18" s="39"/>
      <c r="H18" s="39"/>
      <c r="I18" s="39"/>
      <c r="J18" s="58" t="s">
        <v>26</v>
      </c>
      <c r="K18" s="39"/>
      <c r="L18" s="39"/>
      <c r="M18" s="39"/>
      <c r="N18" s="39"/>
      <c r="O18" s="36"/>
      <c r="P18" s="39"/>
      <c r="Q18" s="39"/>
      <c r="R18" s="39"/>
      <c r="S18" s="41"/>
    </row>
    <row r="19" spans="1:19" s="2" customFormat="1" ht="18" customHeight="1">
      <c r="A19" s="59" t="s">
        <v>27</v>
      </c>
      <c r="B19" s="60"/>
      <c r="C19" s="61" t="s">
        <v>28</v>
      </c>
      <c r="D19" s="62"/>
      <c r="E19" s="62"/>
      <c r="F19" s="63"/>
      <c r="G19" s="59" t="s">
        <v>29</v>
      </c>
      <c r="H19" s="64"/>
      <c r="I19" s="61" t="s">
        <v>30</v>
      </c>
      <c r="J19" s="62"/>
      <c r="K19" s="62"/>
      <c r="L19" s="59" t="s">
        <v>31</v>
      </c>
      <c r="M19" s="64"/>
      <c r="N19" s="61" t="s">
        <v>32</v>
      </c>
      <c r="O19" s="65"/>
      <c r="P19" s="62"/>
      <c r="Q19" s="62"/>
      <c r="R19" s="62"/>
      <c r="S19" s="63"/>
    </row>
    <row r="20" spans="1:19" s="2" customFormat="1" ht="18" customHeight="1">
      <c r="A20" s="66" t="s">
        <v>33</v>
      </c>
      <c r="B20" s="67" t="s">
        <v>34</v>
      </c>
      <c r="C20" s="68"/>
      <c r="D20" s="69" t="s">
        <v>35</v>
      </c>
      <c r="E20" s="70">
        <f>'42-12016 - SO 01 Dom ľudovýc(1)'!C10</f>
        <v>0</v>
      </c>
      <c r="F20" s="71"/>
      <c r="G20" s="66" t="s">
        <v>36</v>
      </c>
      <c r="H20" s="72" t="s">
        <v>37</v>
      </c>
      <c r="I20" s="73"/>
      <c r="J20" s="74">
        <v>0</v>
      </c>
      <c r="K20" s="75"/>
      <c r="L20" s="66" t="s">
        <v>38</v>
      </c>
      <c r="M20" s="76" t="s">
        <v>39</v>
      </c>
      <c r="N20" s="77"/>
      <c r="O20" s="46"/>
      <c r="P20" s="77"/>
      <c r="Q20" s="78">
        <v>0</v>
      </c>
      <c r="R20" s="70">
        <v>0</v>
      </c>
      <c r="S20" s="71"/>
    </row>
    <row r="21" spans="1:19" s="2" customFormat="1" ht="18" customHeight="1">
      <c r="A21" s="66" t="s">
        <v>40</v>
      </c>
      <c r="B21" s="79"/>
      <c r="C21" s="80"/>
      <c r="D21" s="69" t="s">
        <v>41</v>
      </c>
      <c r="E21" s="70">
        <f>'42-12016 - SO 01 Dom ľudovýc(1)'!D10</f>
        <v>0</v>
      </c>
      <c r="F21" s="71"/>
      <c r="G21" s="66" t="s">
        <v>42</v>
      </c>
      <c r="H21" s="16" t="s">
        <v>43</v>
      </c>
      <c r="I21" s="73"/>
      <c r="J21" s="74">
        <v>0</v>
      </c>
      <c r="K21" s="75"/>
      <c r="L21" s="66" t="s">
        <v>44</v>
      </c>
      <c r="M21" s="76" t="s">
        <v>45</v>
      </c>
      <c r="N21" s="77"/>
      <c r="O21" s="46"/>
      <c r="P21" s="77"/>
      <c r="Q21" s="78">
        <v>0</v>
      </c>
      <c r="R21" s="70">
        <v>0</v>
      </c>
      <c r="S21" s="71"/>
    </row>
    <row r="22" spans="1:19" s="2" customFormat="1" ht="18" customHeight="1">
      <c r="A22" s="66" t="s">
        <v>46</v>
      </c>
      <c r="B22" s="67" t="s">
        <v>47</v>
      </c>
      <c r="C22" s="68"/>
      <c r="D22" s="69" t="s">
        <v>35</v>
      </c>
      <c r="E22" s="70">
        <f>'42-12016 - SO 01 Dom ľudovýc(1)'!C15</f>
        <v>0</v>
      </c>
      <c r="F22" s="71"/>
      <c r="G22" s="66" t="s">
        <v>48</v>
      </c>
      <c r="H22" s="72" t="s">
        <v>49</v>
      </c>
      <c r="I22" s="73"/>
      <c r="J22" s="74">
        <v>0</v>
      </c>
      <c r="K22" s="75"/>
      <c r="L22" s="66" t="s">
        <v>50</v>
      </c>
      <c r="M22" s="76" t="s">
        <v>51</v>
      </c>
      <c r="N22" s="77"/>
      <c r="O22" s="46"/>
      <c r="P22" s="77"/>
      <c r="Q22" s="78">
        <v>0</v>
      </c>
      <c r="R22" s="70">
        <v>0</v>
      </c>
      <c r="S22" s="71"/>
    </row>
    <row r="23" spans="1:19" s="2" customFormat="1" ht="18" customHeight="1">
      <c r="A23" s="66" t="s">
        <v>52</v>
      </c>
      <c r="B23" s="79"/>
      <c r="C23" s="80"/>
      <c r="D23" s="69" t="s">
        <v>41</v>
      </c>
      <c r="E23" s="70">
        <f>'42-12016 - SO 01 Dom ľudovýc(1)'!D15</f>
        <v>0</v>
      </c>
      <c r="F23" s="71"/>
      <c r="G23" s="66" t="s">
        <v>53</v>
      </c>
      <c r="H23" s="72"/>
      <c r="I23" s="73"/>
      <c r="J23" s="74">
        <v>0</v>
      </c>
      <c r="K23" s="75"/>
      <c r="L23" s="66" t="s">
        <v>54</v>
      </c>
      <c r="M23" s="76" t="s">
        <v>55</v>
      </c>
      <c r="N23" s="77"/>
      <c r="O23" s="46"/>
      <c r="P23" s="77"/>
      <c r="Q23" s="78">
        <v>0</v>
      </c>
      <c r="R23" s="70">
        <v>0</v>
      </c>
      <c r="S23" s="71"/>
    </row>
    <row r="24" spans="1:19" s="2" customFormat="1" ht="18" customHeight="1">
      <c r="A24" s="66" t="s">
        <v>56</v>
      </c>
      <c r="B24" s="67" t="s">
        <v>57</v>
      </c>
      <c r="C24" s="68"/>
      <c r="D24" s="69" t="s">
        <v>35</v>
      </c>
      <c r="E24" s="70">
        <v>0</v>
      </c>
      <c r="F24" s="71"/>
      <c r="G24" s="81"/>
      <c r="H24" s="77"/>
      <c r="I24" s="73"/>
      <c r="J24" s="74"/>
      <c r="K24" s="75"/>
      <c r="L24" s="66" t="s">
        <v>58</v>
      </c>
      <c r="M24" s="76" t="s">
        <v>59</v>
      </c>
      <c r="N24" s="77"/>
      <c r="O24" s="46"/>
      <c r="P24" s="77"/>
      <c r="Q24" s="78">
        <v>0</v>
      </c>
      <c r="R24" s="70">
        <v>0</v>
      </c>
      <c r="S24" s="71"/>
    </row>
    <row r="25" spans="1:19" s="2" customFormat="1" ht="18" customHeight="1">
      <c r="A25" s="66" t="s">
        <v>60</v>
      </c>
      <c r="B25" s="79"/>
      <c r="C25" s="80"/>
      <c r="D25" s="69" t="s">
        <v>41</v>
      </c>
      <c r="E25" s="70">
        <v>0</v>
      </c>
      <c r="F25" s="71"/>
      <c r="G25" s="81"/>
      <c r="H25" s="77"/>
      <c r="I25" s="73"/>
      <c r="J25" s="74"/>
      <c r="K25" s="75"/>
      <c r="L25" s="66" t="s">
        <v>61</v>
      </c>
      <c r="M25" s="72" t="s">
        <v>62</v>
      </c>
      <c r="N25" s="77"/>
      <c r="O25" s="46"/>
      <c r="P25" s="77"/>
      <c r="Q25" s="73"/>
      <c r="R25" s="70">
        <v>0</v>
      </c>
      <c r="S25" s="71"/>
    </row>
    <row r="26" spans="1:19" s="2" customFormat="1" ht="18" customHeight="1">
      <c r="A26" s="66" t="s">
        <v>63</v>
      </c>
      <c r="B26" s="266" t="s">
        <v>64</v>
      </c>
      <c r="C26" s="266"/>
      <c r="D26" s="266"/>
      <c r="E26" s="82">
        <f>SUM(E20:E25)</f>
        <v>0</v>
      </c>
      <c r="F26" s="41"/>
      <c r="G26" s="66" t="s">
        <v>65</v>
      </c>
      <c r="H26" s="83" t="s">
        <v>66</v>
      </c>
      <c r="I26" s="73"/>
      <c r="J26" s="84"/>
      <c r="K26" s="85"/>
      <c r="L26" s="66" t="s">
        <v>67</v>
      </c>
      <c r="M26" s="83" t="s">
        <v>68</v>
      </c>
      <c r="N26" s="77"/>
      <c r="O26" s="46"/>
      <c r="P26" s="77"/>
      <c r="Q26" s="73"/>
      <c r="R26" s="82">
        <v>0</v>
      </c>
      <c r="S26" s="41"/>
    </row>
    <row r="27" spans="1:19" s="2" customFormat="1" ht="18" customHeight="1">
      <c r="A27" s="86" t="s">
        <v>69</v>
      </c>
      <c r="B27" s="87" t="s">
        <v>70</v>
      </c>
      <c r="C27" s="88"/>
      <c r="D27" s="89"/>
      <c r="E27" s="90">
        <v>0</v>
      </c>
      <c r="F27" s="37"/>
      <c r="G27" s="86" t="s">
        <v>71</v>
      </c>
      <c r="H27" s="87" t="s">
        <v>72</v>
      </c>
      <c r="I27" s="89"/>
      <c r="J27" s="91">
        <v>0</v>
      </c>
      <c r="K27" s="92"/>
      <c r="L27" s="86" t="s">
        <v>73</v>
      </c>
      <c r="M27" s="87" t="s">
        <v>74</v>
      </c>
      <c r="N27" s="88"/>
      <c r="O27" s="36"/>
      <c r="P27" s="88"/>
      <c r="Q27" s="89"/>
      <c r="R27" s="90">
        <v>0</v>
      </c>
      <c r="S27" s="37"/>
    </row>
    <row r="28" spans="1:19" s="2" customFormat="1" ht="18" customHeight="1">
      <c r="A28" s="93" t="s">
        <v>12</v>
      </c>
      <c r="B28" s="15"/>
      <c r="C28" s="15"/>
      <c r="D28" s="15"/>
      <c r="E28" s="15"/>
      <c r="F28" s="94"/>
      <c r="G28" s="95"/>
      <c r="H28" s="15"/>
      <c r="I28" s="15"/>
      <c r="J28" s="15"/>
      <c r="K28" s="15"/>
      <c r="L28" s="59" t="s">
        <v>75</v>
      </c>
      <c r="M28" s="44"/>
      <c r="N28" s="61" t="s">
        <v>76</v>
      </c>
      <c r="O28" s="65"/>
      <c r="P28" s="43"/>
      <c r="Q28" s="43"/>
      <c r="R28" s="43"/>
      <c r="S28" s="47"/>
    </row>
    <row r="29" spans="1:19" s="2" customFormat="1" ht="18" customHeight="1">
      <c r="A29" s="18"/>
      <c r="B29" s="16"/>
      <c r="C29" s="16"/>
      <c r="D29" s="16"/>
      <c r="E29" s="16"/>
      <c r="F29" s="96"/>
      <c r="G29" s="97"/>
      <c r="H29" s="16"/>
      <c r="I29" s="16"/>
      <c r="J29" s="16"/>
      <c r="K29" s="16"/>
      <c r="L29" s="66" t="s">
        <v>77</v>
      </c>
      <c r="M29" s="72" t="s">
        <v>78</v>
      </c>
      <c r="N29" s="77"/>
      <c r="O29" s="46"/>
      <c r="P29" s="77"/>
      <c r="Q29" s="73"/>
      <c r="R29" s="82">
        <f>E26</f>
        <v>0</v>
      </c>
      <c r="S29" s="41"/>
    </row>
    <row r="30" spans="1:19" s="2" customFormat="1" ht="18" customHeight="1">
      <c r="A30" s="98" t="s">
        <v>79</v>
      </c>
      <c r="B30" s="46"/>
      <c r="C30" s="46"/>
      <c r="D30" s="46"/>
      <c r="E30" s="46"/>
      <c r="F30" s="80"/>
      <c r="G30" s="99" t="s">
        <v>80</v>
      </c>
      <c r="H30" s="46"/>
      <c r="I30" s="46"/>
      <c r="J30" s="46"/>
      <c r="K30" s="46"/>
      <c r="L30" s="66" t="s">
        <v>81</v>
      </c>
      <c r="M30" s="76" t="s">
        <v>82</v>
      </c>
      <c r="N30" s="100">
        <v>20</v>
      </c>
      <c r="O30" s="101" t="s">
        <v>83</v>
      </c>
      <c r="P30" s="102">
        <v>22933.2</v>
      </c>
      <c r="Q30" s="73"/>
      <c r="R30" s="103">
        <f>R29*0.2</f>
        <v>0</v>
      </c>
      <c r="S30" s="104"/>
    </row>
    <row r="31" spans="1:19" s="2" customFormat="1" ht="12.75" customHeight="1" hidden="1">
      <c r="A31" s="105"/>
      <c r="B31" s="106"/>
      <c r="C31" s="106"/>
      <c r="D31" s="106"/>
      <c r="E31" s="106"/>
      <c r="F31" s="68"/>
      <c r="G31" s="107"/>
      <c r="H31" s="106"/>
      <c r="I31" s="106"/>
      <c r="J31" s="106"/>
      <c r="K31" s="106"/>
      <c r="L31" s="108"/>
      <c r="M31" s="109"/>
      <c r="N31" s="110"/>
      <c r="O31" s="111"/>
      <c r="P31" s="112"/>
      <c r="Q31" s="110"/>
      <c r="R31" s="113"/>
      <c r="S31" s="71"/>
    </row>
    <row r="32" spans="1:19" s="2" customFormat="1" ht="35.25" customHeight="1">
      <c r="A32" s="114" t="s">
        <v>10</v>
      </c>
      <c r="B32" s="115"/>
      <c r="C32" s="115"/>
      <c r="D32" s="115"/>
      <c r="E32" s="16"/>
      <c r="F32" s="96"/>
      <c r="G32" s="97"/>
      <c r="H32" s="16"/>
      <c r="I32" s="16"/>
      <c r="J32" s="16"/>
      <c r="K32" s="16"/>
      <c r="L32" s="86" t="s">
        <v>84</v>
      </c>
      <c r="M32" s="267" t="s">
        <v>85</v>
      </c>
      <c r="N32" s="267"/>
      <c r="O32" s="267"/>
      <c r="P32" s="267"/>
      <c r="Q32" s="89"/>
      <c r="R32" s="116">
        <f>R29+R30</f>
        <v>0</v>
      </c>
      <c r="S32" s="28"/>
    </row>
    <row r="33" spans="1:19" s="2" customFormat="1" ht="33" customHeight="1">
      <c r="A33" s="98" t="s">
        <v>79</v>
      </c>
      <c r="B33" s="46"/>
      <c r="C33" s="46"/>
      <c r="D33" s="46"/>
      <c r="E33" s="46"/>
      <c r="F33" s="80"/>
      <c r="G33" s="99" t="s">
        <v>80</v>
      </c>
      <c r="H33" s="46"/>
      <c r="I33" s="46"/>
      <c r="J33" s="46"/>
      <c r="K33" s="46"/>
      <c r="L33" s="59" t="s">
        <v>86</v>
      </c>
      <c r="M33" s="44"/>
      <c r="N33" s="61" t="s">
        <v>87</v>
      </c>
      <c r="O33" s="65"/>
      <c r="P33" s="43"/>
      <c r="Q33" s="43"/>
      <c r="R33" s="117"/>
      <c r="S33" s="47"/>
    </row>
    <row r="34" spans="1:19" s="2" customFormat="1" ht="20.25" customHeight="1">
      <c r="A34" s="118" t="s">
        <v>14</v>
      </c>
      <c r="B34" s="106"/>
      <c r="C34" s="106"/>
      <c r="D34" s="106"/>
      <c r="E34" s="106"/>
      <c r="F34" s="68"/>
      <c r="G34" s="119"/>
      <c r="H34" s="106"/>
      <c r="I34" s="106"/>
      <c r="J34" s="106"/>
      <c r="K34" s="106"/>
      <c r="L34" s="66" t="s">
        <v>88</v>
      </c>
      <c r="M34" s="72" t="s">
        <v>89</v>
      </c>
      <c r="N34" s="77"/>
      <c r="O34" s="46"/>
      <c r="P34" s="77"/>
      <c r="Q34" s="73"/>
      <c r="R34" s="70">
        <v>0</v>
      </c>
      <c r="S34" s="71"/>
    </row>
    <row r="35" spans="1:19" s="2" customFormat="1" ht="18" customHeight="1">
      <c r="A35" s="18"/>
      <c r="B35" s="16"/>
      <c r="C35" s="16"/>
      <c r="D35" s="16"/>
      <c r="E35" s="16"/>
      <c r="F35" s="96"/>
      <c r="G35" s="120"/>
      <c r="H35" s="16"/>
      <c r="I35" s="16"/>
      <c r="J35" s="16"/>
      <c r="K35" s="16"/>
      <c r="L35" s="66" t="s">
        <v>90</v>
      </c>
      <c r="M35" s="72" t="s">
        <v>91</v>
      </c>
      <c r="N35" s="77"/>
      <c r="O35" s="46"/>
      <c r="P35" s="77"/>
      <c r="Q35" s="73"/>
      <c r="R35" s="70">
        <v>0</v>
      </c>
      <c r="S35" s="71"/>
    </row>
    <row r="36" spans="1:19" s="2" customFormat="1" ht="18" customHeight="1">
      <c r="A36" s="121" t="s">
        <v>79</v>
      </c>
      <c r="B36" s="36"/>
      <c r="C36" s="36"/>
      <c r="D36" s="36"/>
      <c r="E36" s="36"/>
      <c r="F36" s="122"/>
      <c r="G36" s="123" t="s">
        <v>80</v>
      </c>
      <c r="H36" s="36"/>
      <c r="I36" s="36"/>
      <c r="J36" s="36"/>
      <c r="K36" s="36"/>
      <c r="L36" s="86" t="s">
        <v>92</v>
      </c>
      <c r="M36" s="87" t="s">
        <v>93</v>
      </c>
      <c r="N36" s="88"/>
      <c r="O36" s="124"/>
      <c r="P36" s="88"/>
      <c r="Q36" s="89"/>
      <c r="R36" s="51">
        <v>0</v>
      </c>
      <c r="S36" s="125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/>
  <pageMargins left="0.25" right="0.25" top="0.75" bottom="0.75" header="0.3" footer="0.3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defaultGridColor="0" zoomScalePageLayoutView="0" colorId="8" workbookViewId="0" topLeftCell="A4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11" style="1" customWidth="1"/>
    <col min="8" max="16384" width="10.66015625" style="1" customWidth="1"/>
  </cols>
  <sheetData>
    <row r="1" spans="1:7" s="2" customFormat="1" ht="17.25" customHeight="1">
      <c r="A1" s="126" t="s">
        <v>95</v>
      </c>
      <c r="B1" s="127"/>
      <c r="C1" s="127"/>
      <c r="D1" s="127"/>
      <c r="E1" s="127"/>
      <c r="F1" s="127"/>
      <c r="G1" s="127"/>
    </row>
    <row r="2" spans="1:7" s="2" customFormat="1" ht="12" customHeight="1">
      <c r="A2" s="128" t="s">
        <v>96</v>
      </c>
      <c r="B2" s="129"/>
      <c r="C2" s="129"/>
      <c r="D2" s="127"/>
      <c r="E2" s="127"/>
      <c r="F2" s="127"/>
      <c r="G2" s="127"/>
    </row>
    <row r="3" spans="1:7" s="2" customFormat="1" ht="12" customHeight="1">
      <c r="A3" s="128" t="s">
        <v>175</v>
      </c>
      <c r="B3" s="129"/>
      <c r="C3" s="129" t="s">
        <v>98</v>
      </c>
      <c r="D3" s="127"/>
      <c r="E3" s="127"/>
      <c r="F3" s="127"/>
      <c r="G3" s="127"/>
    </row>
    <row r="4" spans="1:7" s="2" customFormat="1" ht="12" customHeight="1">
      <c r="A4" s="128"/>
      <c r="B4" s="128"/>
      <c r="C4" s="129" t="s">
        <v>99</v>
      </c>
      <c r="D4" s="127"/>
      <c r="E4" s="127"/>
      <c r="F4" s="127"/>
      <c r="G4" s="127"/>
    </row>
    <row r="5" spans="1:7" s="2" customFormat="1" ht="12" customHeight="1">
      <c r="A5" s="129" t="s">
        <v>100</v>
      </c>
      <c r="B5" s="129"/>
      <c r="C5" s="130" t="s">
        <v>392</v>
      </c>
      <c r="D5" s="127"/>
      <c r="E5" s="127"/>
      <c r="F5" s="127"/>
      <c r="G5" s="127"/>
    </row>
    <row r="6" spans="1:7" s="2" customFormat="1" ht="6" customHeight="1">
      <c r="A6" s="127"/>
      <c r="B6" s="127"/>
      <c r="C6" s="127"/>
      <c r="D6" s="127"/>
      <c r="E6" s="127"/>
      <c r="F6" s="127"/>
      <c r="G6" s="127"/>
    </row>
    <row r="7" spans="1:7" s="2" customFormat="1" ht="23.25" customHeight="1">
      <c r="A7" s="131" t="s">
        <v>101</v>
      </c>
      <c r="B7" s="131" t="s">
        <v>102</v>
      </c>
      <c r="C7" s="131" t="s">
        <v>103</v>
      </c>
      <c r="D7" s="131" t="s">
        <v>41</v>
      </c>
      <c r="E7" s="131" t="s">
        <v>104</v>
      </c>
      <c r="F7" s="131" t="s">
        <v>105</v>
      </c>
      <c r="G7" s="131" t="s">
        <v>106</v>
      </c>
    </row>
    <row r="8" spans="1:7" s="2" customFormat="1" ht="12" customHeight="1">
      <c r="A8" s="131" t="s">
        <v>33</v>
      </c>
      <c r="B8" s="131" t="s">
        <v>40</v>
      </c>
      <c r="C8" s="131" t="s">
        <v>46</v>
      </c>
      <c r="D8" s="131" t="s">
        <v>52</v>
      </c>
      <c r="E8" s="131" t="s">
        <v>56</v>
      </c>
      <c r="F8" s="131" t="s">
        <v>60</v>
      </c>
      <c r="G8" s="131" t="s">
        <v>63</v>
      </c>
    </row>
    <row r="9" spans="1:7" s="2" customFormat="1" ht="3" customHeight="1">
      <c r="A9" s="180"/>
      <c r="B9" s="180"/>
      <c r="C9" s="180"/>
      <c r="D9" s="180"/>
      <c r="E9" s="180"/>
      <c r="F9" s="180"/>
      <c r="G9" s="180"/>
    </row>
    <row r="10" spans="1:7" s="2" customFormat="1" ht="15" customHeight="1">
      <c r="A10" s="133" t="s">
        <v>34</v>
      </c>
      <c r="B10" s="134" t="s">
        <v>107</v>
      </c>
      <c r="C10" s="135">
        <f>SUM(C11:C14)</f>
        <v>0</v>
      </c>
      <c r="D10" s="135">
        <f>SUM(D11:D14)</f>
        <v>0</v>
      </c>
      <c r="E10" s="135">
        <f>SUM(E11:E14)</f>
        <v>0</v>
      </c>
      <c r="F10" s="135">
        <v>36.62846421688</v>
      </c>
      <c r="G10" s="135">
        <v>0</v>
      </c>
    </row>
    <row r="11" spans="1:7" s="2" customFormat="1" ht="15" customHeight="1">
      <c r="A11" s="136" t="s">
        <v>52</v>
      </c>
      <c r="B11" s="137" t="s">
        <v>176</v>
      </c>
      <c r="C11" s="138">
        <v>0</v>
      </c>
      <c r="D11" s="138">
        <f>'- SO 01 Dom ľudovýc(2)'!I11</f>
        <v>0</v>
      </c>
      <c r="E11" s="138">
        <f>C11+D11</f>
        <v>0</v>
      </c>
      <c r="F11" s="138">
        <v>35.22694853088</v>
      </c>
      <c r="G11" s="138">
        <v>0</v>
      </c>
    </row>
    <row r="12" spans="1:7" s="2" customFormat="1" ht="15" customHeight="1">
      <c r="A12" s="136" t="s">
        <v>60</v>
      </c>
      <c r="B12" s="137" t="s">
        <v>110</v>
      </c>
      <c r="C12" s="138">
        <v>0</v>
      </c>
      <c r="D12" s="138">
        <f>'- SO 01 Dom ľudovýc(2)'!I16</f>
        <v>0</v>
      </c>
      <c r="E12" s="138">
        <f>C12+D12</f>
        <v>0</v>
      </c>
      <c r="F12" s="138">
        <v>1.401515686</v>
      </c>
      <c r="G12" s="138">
        <v>0</v>
      </c>
    </row>
    <row r="13" spans="1:7" s="2" customFormat="1" ht="15" customHeight="1">
      <c r="A13" s="136" t="s">
        <v>42</v>
      </c>
      <c r="B13" s="137" t="s">
        <v>177</v>
      </c>
      <c r="C13" s="138">
        <v>0</v>
      </c>
      <c r="D13" s="138">
        <f>'- SO 01 Dom ľudovýc(2)'!I20</f>
        <v>0</v>
      </c>
      <c r="E13" s="138">
        <f>C13+D13</f>
        <v>0</v>
      </c>
      <c r="F13" s="138">
        <v>0</v>
      </c>
      <c r="G13" s="138">
        <v>0</v>
      </c>
    </row>
    <row r="14" spans="1:7" s="2" customFormat="1" ht="15" customHeight="1">
      <c r="A14" s="136" t="s">
        <v>178</v>
      </c>
      <c r="B14" s="137" t="s">
        <v>179</v>
      </c>
      <c r="C14" s="138">
        <v>0</v>
      </c>
      <c r="D14" s="138">
        <f>'- SO 01 Dom ľudovýc(2)'!I22</f>
        <v>0</v>
      </c>
      <c r="E14" s="138">
        <f>C14+D14</f>
        <v>0</v>
      </c>
      <c r="F14" s="138">
        <v>0</v>
      </c>
      <c r="G14" s="138">
        <v>0</v>
      </c>
    </row>
    <row r="15" spans="1:7" s="2" customFormat="1" ht="15" customHeight="1">
      <c r="A15" s="133" t="s">
        <v>47</v>
      </c>
      <c r="B15" s="134" t="s">
        <v>111</v>
      </c>
      <c r="C15" s="135">
        <f>SUM(C16:C20)</f>
        <v>0</v>
      </c>
      <c r="D15" s="135">
        <f>SUM(D16:D20)</f>
        <v>0</v>
      </c>
      <c r="E15" s="135">
        <f>SUM(E16:E20)</f>
        <v>0</v>
      </c>
      <c r="F15" s="135">
        <v>799.6582153733</v>
      </c>
      <c r="G15" s="135">
        <v>40.67352</v>
      </c>
    </row>
    <row r="16" spans="1:7" s="2" customFormat="1" ht="15" customHeight="1">
      <c r="A16" s="136" t="s">
        <v>112</v>
      </c>
      <c r="B16" s="137" t="s">
        <v>113</v>
      </c>
      <c r="C16" s="138">
        <f>'- SO 01 Dom ľudovýc(2)'!H25</f>
        <v>0</v>
      </c>
      <c r="D16" s="138">
        <f>'- SO 01 Dom ľudovýc(2)'!I25</f>
        <v>0</v>
      </c>
      <c r="E16" s="138">
        <f>C16+D16</f>
        <v>0</v>
      </c>
      <c r="F16" s="138">
        <v>782.2419188602</v>
      </c>
      <c r="G16" s="138">
        <v>16.64646</v>
      </c>
    </row>
    <row r="17" spans="1:7" s="2" customFormat="1" ht="15" customHeight="1">
      <c r="A17" s="136" t="s">
        <v>114</v>
      </c>
      <c r="B17" s="137" t="s">
        <v>115</v>
      </c>
      <c r="C17" s="138">
        <f>'- SO 01 Dom ľudovýc(2)'!H39</f>
        <v>0</v>
      </c>
      <c r="D17" s="138">
        <f>'- SO 01 Dom ľudovýc(2)'!I39</f>
        <v>0</v>
      </c>
      <c r="E17" s="138">
        <f>C17+D17</f>
        <v>0</v>
      </c>
      <c r="F17" s="138">
        <v>0.71883565966</v>
      </c>
      <c r="G17" s="138">
        <v>0.297</v>
      </c>
    </row>
    <row r="18" spans="1:7" s="2" customFormat="1" ht="15" customHeight="1">
      <c r="A18" s="136" t="s">
        <v>116</v>
      </c>
      <c r="B18" s="137" t="s">
        <v>117</v>
      </c>
      <c r="C18" s="138">
        <f>'- SO 01 Dom ľudovýc(2)'!H44</f>
        <v>0</v>
      </c>
      <c r="D18" s="138">
        <f>'- SO 01 Dom ľudovýc(2)'!I44</f>
        <v>0</v>
      </c>
      <c r="E18" s="138">
        <f>C18+D18</f>
        <v>0</v>
      </c>
      <c r="F18" s="138">
        <v>16.52629725344</v>
      </c>
      <c r="G18" s="138">
        <v>23.73006</v>
      </c>
    </row>
    <row r="19" spans="1:7" s="2" customFormat="1" ht="15" customHeight="1">
      <c r="A19" s="136" t="s">
        <v>118</v>
      </c>
      <c r="B19" s="137" t="s">
        <v>119</v>
      </c>
      <c r="C19" s="138">
        <f>'- SO 01 Dom ľudovýc(2)'!H50</f>
        <v>0</v>
      </c>
      <c r="D19" s="138">
        <f>'- SO 01 Dom ľudovýc(2)'!I50</f>
        <v>0</v>
      </c>
      <c r="E19" s="138">
        <f>C19+D19</f>
        <v>0</v>
      </c>
      <c r="F19" s="138">
        <v>0.1143536</v>
      </c>
      <c r="G19" s="138">
        <v>0</v>
      </c>
    </row>
    <row r="20" spans="1:7" s="2" customFormat="1" ht="15" customHeight="1">
      <c r="A20" s="136" t="s">
        <v>180</v>
      </c>
      <c r="B20" s="137" t="s">
        <v>181</v>
      </c>
      <c r="C20" s="138">
        <f>'- SO 01 Dom ľudovýc(2)'!H53</f>
        <v>0</v>
      </c>
      <c r="D20" s="138">
        <f>'- SO 01 Dom ľudovýc(2)'!I53</f>
        <v>0</v>
      </c>
      <c r="E20" s="138">
        <f>C20+D20</f>
        <v>0</v>
      </c>
      <c r="F20" s="138">
        <v>0.05681</v>
      </c>
      <c r="G20" s="138">
        <v>0</v>
      </c>
    </row>
    <row r="21" spans="1:7" s="2" customFormat="1" ht="21" customHeight="1">
      <c r="A21" s="139"/>
      <c r="B21" s="140" t="s">
        <v>120</v>
      </c>
      <c r="C21" s="141">
        <f>C10+C15</f>
        <v>0</v>
      </c>
      <c r="D21" s="141">
        <f>D10+D15</f>
        <v>0</v>
      </c>
      <c r="E21" s="141">
        <f>E10+E15</f>
        <v>0</v>
      </c>
      <c r="F21" s="141">
        <v>836.28667959018</v>
      </c>
      <c r="G21" s="141">
        <v>40.67352</v>
      </c>
    </row>
  </sheetData>
  <sheetProtection selectLockedCells="1" selectUnlockedCells="1"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defaultGridColor="0" zoomScalePageLayoutView="0" colorId="8" workbookViewId="0" topLeftCell="A1">
      <selection activeCell="F5" sqref="F5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1" customWidth="1"/>
  </cols>
  <sheetData>
    <row r="1" spans="1:12" s="2" customFormat="1" ht="20.25" customHeight="1">
      <c r="A1" s="126" t="s">
        <v>121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2" customFormat="1" ht="12" customHeight="1">
      <c r="A2" s="128" t="s">
        <v>96</v>
      </c>
      <c r="B2" s="129"/>
      <c r="C2" s="129"/>
      <c r="D2" s="129"/>
      <c r="E2" s="129"/>
      <c r="F2" s="129"/>
      <c r="G2" s="127"/>
      <c r="H2" s="127"/>
      <c r="I2" s="127"/>
      <c r="J2" s="127"/>
      <c r="K2" s="127"/>
      <c r="L2" s="127"/>
    </row>
    <row r="3" spans="1:12" s="2" customFormat="1" ht="12" customHeight="1">
      <c r="A3" s="128" t="s">
        <v>175</v>
      </c>
      <c r="B3" s="129"/>
      <c r="C3" s="129"/>
      <c r="D3" s="129"/>
      <c r="E3" s="129"/>
      <c r="F3" s="129" t="s">
        <v>98</v>
      </c>
      <c r="G3" s="127"/>
      <c r="H3" s="127"/>
      <c r="I3" s="127"/>
      <c r="J3" s="127"/>
      <c r="K3" s="127"/>
      <c r="L3" s="127"/>
    </row>
    <row r="4" spans="1:12" s="2" customFormat="1" ht="12" customHeight="1">
      <c r="A4" s="274"/>
      <c r="B4" s="274"/>
      <c r="C4" s="128"/>
      <c r="D4" s="129"/>
      <c r="E4" s="129"/>
      <c r="F4" s="129" t="s">
        <v>122</v>
      </c>
      <c r="G4" s="127"/>
      <c r="H4" s="127"/>
      <c r="I4" s="127"/>
      <c r="J4" s="127"/>
      <c r="K4" s="127"/>
      <c r="L4" s="127"/>
    </row>
    <row r="5" spans="1:12" s="2" customFormat="1" ht="12" customHeight="1">
      <c r="A5" s="129" t="s">
        <v>100</v>
      </c>
      <c r="B5" s="129"/>
      <c r="C5" s="129"/>
      <c r="D5" s="129"/>
      <c r="E5" s="129"/>
      <c r="F5" s="130" t="s">
        <v>391</v>
      </c>
      <c r="G5" s="127"/>
      <c r="H5" s="127"/>
      <c r="I5" s="127"/>
      <c r="J5" s="127"/>
      <c r="K5" s="127"/>
      <c r="L5" s="127"/>
    </row>
    <row r="6" spans="1:12" s="2" customFormat="1" ht="6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s="2" customFormat="1" ht="24" customHeight="1">
      <c r="A7" s="142" t="s">
        <v>123</v>
      </c>
      <c r="B7" s="142" t="s">
        <v>124</v>
      </c>
      <c r="C7" s="142" t="s">
        <v>125</v>
      </c>
      <c r="D7" s="142" t="s">
        <v>102</v>
      </c>
      <c r="E7" s="142" t="s">
        <v>126</v>
      </c>
      <c r="F7" s="142" t="s">
        <v>127</v>
      </c>
      <c r="G7" s="142" t="s">
        <v>128</v>
      </c>
      <c r="H7" s="142" t="s">
        <v>129</v>
      </c>
      <c r="I7" s="142" t="s">
        <v>130</v>
      </c>
      <c r="J7" s="142" t="s">
        <v>104</v>
      </c>
      <c r="K7" s="142" t="s">
        <v>131</v>
      </c>
      <c r="L7" s="142" t="s">
        <v>105</v>
      </c>
    </row>
    <row r="8" spans="1:12" s="2" customFormat="1" ht="12" customHeight="1">
      <c r="A8" s="142" t="s">
        <v>33</v>
      </c>
      <c r="B8" s="142" t="s">
        <v>40</v>
      </c>
      <c r="C8" s="142" t="s">
        <v>46</v>
      </c>
      <c r="D8" s="142" t="s">
        <v>52</v>
      </c>
      <c r="E8" s="142" t="s">
        <v>56</v>
      </c>
      <c r="F8" s="142" t="s">
        <v>60</v>
      </c>
      <c r="G8" s="142" t="s">
        <v>63</v>
      </c>
      <c r="H8" s="142" t="s">
        <v>36</v>
      </c>
      <c r="I8" s="142" t="s">
        <v>42</v>
      </c>
      <c r="J8" s="142" t="s">
        <v>48</v>
      </c>
      <c r="K8" s="142" t="s">
        <v>53</v>
      </c>
      <c r="L8" s="142" t="s">
        <v>65</v>
      </c>
    </row>
    <row r="9" spans="1:12" s="2" customFormat="1" ht="6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s="2" customFormat="1" ht="12" customHeight="1">
      <c r="A10" s="143"/>
      <c r="B10" s="144"/>
      <c r="C10" s="144" t="s">
        <v>34</v>
      </c>
      <c r="D10" s="144" t="s">
        <v>107</v>
      </c>
      <c r="E10" s="144"/>
      <c r="F10" s="145"/>
      <c r="G10" s="145"/>
      <c r="H10" s="145">
        <f>H11+H16+H20+H22</f>
        <v>0</v>
      </c>
      <c r="I10" s="145">
        <f>I11+I16+I20+I22</f>
        <v>0</v>
      </c>
      <c r="J10" s="145">
        <f>J11+J16+J20+J22</f>
        <v>0</v>
      </c>
      <c r="K10" s="146"/>
      <c r="L10" s="145">
        <v>36.62846421688</v>
      </c>
    </row>
    <row r="11" spans="1:12" s="2" customFormat="1" ht="21" customHeight="1">
      <c r="A11" s="147"/>
      <c r="B11" s="148"/>
      <c r="C11" s="148" t="s">
        <v>52</v>
      </c>
      <c r="D11" s="148" t="s">
        <v>176</v>
      </c>
      <c r="E11" s="148"/>
      <c r="F11" s="149"/>
      <c r="G11" s="149"/>
      <c r="H11" s="149">
        <f>SUM(H12:H15)</f>
        <v>0</v>
      </c>
      <c r="I11" s="149">
        <f>SUM(I12:I15)</f>
        <v>0</v>
      </c>
      <c r="J11" s="149">
        <f>SUM(J12:J15)</f>
        <v>0</v>
      </c>
      <c r="K11" s="150"/>
      <c r="L11" s="149">
        <v>35.22694853088</v>
      </c>
    </row>
    <row r="12" spans="1:12" s="2" customFormat="1" ht="12" customHeight="1">
      <c r="A12" s="151">
        <v>1</v>
      </c>
      <c r="B12" s="152" t="s">
        <v>141</v>
      </c>
      <c r="C12" s="152" t="s">
        <v>182</v>
      </c>
      <c r="D12" s="152" t="s">
        <v>183</v>
      </c>
      <c r="E12" s="152" t="s">
        <v>135</v>
      </c>
      <c r="F12" s="153">
        <v>13.81</v>
      </c>
      <c r="G12" s="153">
        <v>0</v>
      </c>
      <c r="H12" s="153">
        <v>0</v>
      </c>
      <c r="I12" s="153">
        <f>F12*G12</f>
        <v>0</v>
      </c>
      <c r="J12" s="153">
        <f>H12+I12</f>
        <v>0</v>
      </c>
      <c r="K12" s="154">
        <v>2.4257166</v>
      </c>
      <c r="L12" s="155">
        <v>33.499146246</v>
      </c>
    </row>
    <row r="13" spans="1:12" s="2" customFormat="1" ht="12" customHeight="1">
      <c r="A13" s="171">
        <v>2</v>
      </c>
      <c r="B13" s="172" t="s">
        <v>141</v>
      </c>
      <c r="C13" s="172" t="s">
        <v>184</v>
      </c>
      <c r="D13" s="172" t="s">
        <v>185</v>
      </c>
      <c r="E13" s="172" t="s">
        <v>167</v>
      </c>
      <c r="F13" s="173">
        <v>55.24</v>
      </c>
      <c r="G13" s="173">
        <v>0</v>
      </c>
      <c r="H13" s="173">
        <v>0</v>
      </c>
      <c r="I13" s="173">
        <f>F13*G13</f>
        <v>0</v>
      </c>
      <c r="J13" s="173">
        <f>H13+I13</f>
        <v>0</v>
      </c>
      <c r="K13" s="174">
        <v>0.01854</v>
      </c>
      <c r="L13" s="175">
        <v>1.0241496</v>
      </c>
    </row>
    <row r="14" spans="1:12" s="2" customFormat="1" ht="12" customHeight="1">
      <c r="A14" s="171">
        <v>3</v>
      </c>
      <c r="B14" s="172" t="s">
        <v>141</v>
      </c>
      <c r="C14" s="172" t="s">
        <v>186</v>
      </c>
      <c r="D14" s="172" t="s">
        <v>187</v>
      </c>
      <c r="E14" s="172" t="s">
        <v>167</v>
      </c>
      <c r="F14" s="173">
        <v>55.24</v>
      </c>
      <c r="G14" s="173">
        <v>0</v>
      </c>
      <c r="H14" s="173">
        <v>0</v>
      </c>
      <c r="I14" s="173">
        <f>F14*G14</f>
        <v>0</v>
      </c>
      <c r="J14" s="173">
        <f>H14+I14</f>
        <v>0</v>
      </c>
      <c r="K14" s="174">
        <v>0</v>
      </c>
      <c r="L14" s="175">
        <v>0</v>
      </c>
    </row>
    <row r="15" spans="1:12" s="2" customFormat="1" ht="12" customHeight="1" thickBot="1">
      <c r="A15" s="156">
        <v>4</v>
      </c>
      <c r="B15" s="157" t="s">
        <v>141</v>
      </c>
      <c r="C15" s="157" t="s">
        <v>188</v>
      </c>
      <c r="D15" s="157" t="s">
        <v>189</v>
      </c>
      <c r="E15" s="157" t="s">
        <v>146</v>
      </c>
      <c r="F15" s="158">
        <v>0.692</v>
      </c>
      <c r="G15" s="158">
        <v>0</v>
      </c>
      <c r="H15" s="158">
        <v>0</v>
      </c>
      <c r="I15" s="158">
        <f>F15*G15</f>
        <v>0</v>
      </c>
      <c r="J15" s="158">
        <f>H15+I15</f>
        <v>0</v>
      </c>
      <c r="K15" s="159">
        <v>1.01683914</v>
      </c>
      <c r="L15" s="160">
        <v>0.70365268488</v>
      </c>
    </row>
    <row r="16" spans="1:12" s="2" customFormat="1" ht="21" customHeight="1" thickBot="1">
      <c r="A16" s="147"/>
      <c r="B16" s="148"/>
      <c r="C16" s="148" t="s">
        <v>60</v>
      </c>
      <c r="D16" s="148" t="s">
        <v>110</v>
      </c>
      <c r="E16" s="148"/>
      <c r="F16" s="149"/>
      <c r="G16" s="149"/>
      <c r="H16" s="149">
        <f>SUM(H17:H19)</f>
        <v>0</v>
      </c>
      <c r="I16" s="149">
        <f>SUM(I17:I19)</f>
        <v>0</v>
      </c>
      <c r="J16" s="149">
        <f>SUM(J17:J19)</f>
        <v>0</v>
      </c>
      <c r="K16" s="150"/>
      <c r="L16" s="149">
        <v>1.401515686</v>
      </c>
    </row>
    <row r="17" spans="1:12" s="2" customFormat="1" ht="24" customHeight="1">
      <c r="A17" s="151">
        <v>28</v>
      </c>
      <c r="B17" s="152" t="s">
        <v>190</v>
      </c>
      <c r="C17" s="152" t="s">
        <v>191</v>
      </c>
      <c r="D17" s="152" t="s">
        <v>192</v>
      </c>
      <c r="E17" s="152" t="s">
        <v>167</v>
      </c>
      <c r="F17" s="153">
        <v>20</v>
      </c>
      <c r="G17" s="153">
        <v>0</v>
      </c>
      <c r="H17" s="153">
        <v>0</v>
      </c>
      <c r="I17" s="263">
        <f>F17*G17</f>
        <v>0</v>
      </c>
      <c r="J17" s="153">
        <f>H17+I17</f>
        <v>0</v>
      </c>
      <c r="K17" s="154">
        <v>0.004539218</v>
      </c>
      <c r="L17" s="155">
        <v>0.09078436</v>
      </c>
    </row>
    <row r="18" spans="1:12" s="2" customFormat="1" ht="24" customHeight="1">
      <c r="A18" s="171">
        <v>29</v>
      </c>
      <c r="B18" s="172" t="s">
        <v>190</v>
      </c>
      <c r="C18" s="172" t="s">
        <v>193</v>
      </c>
      <c r="D18" s="172" t="s">
        <v>194</v>
      </c>
      <c r="E18" s="172" t="s">
        <v>167</v>
      </c>
      <c r="F18" s="173">
        <v>3</v>
      </c>
      <c r="G18" s="173">
        <v>0</v>
      </c>
      <c r="H18" s="173">
        <v>0</v>
      </c>
      <c r="I18" s="173">
        <f>F18*G18</f>
        <v>0</v>
      </c>
      <c r="J18" s="173">
        <f>H18+I18</f>
        <v>0</v>
      </c>
      <c r="K18" s="174">
        <v>0.062222112</v>
      </c>
      <c r="L18" s="175">
        <v>0.186666336</v>
      </c>
    </row>
    <row r="19" spans="1:12" s="2" customFormat="1" ht="24" customHeight="1" thickBot="1">
      <c r="A19" s="156">
        <v>30</v>
      </c>
      <c r="B19" s="157" t="s">
        <v>190</v>
      </c>
      <c r="C19" s="157" t="s">
        <v>195</v>
      </c>
      <c r="D19" s="157" t="s">
        <v>196</v>
      </c>
      <c r="E19" s="157" t="s">
        <v>167</v>
      </c>
      <c r="F19" s="158">
        <v>30</v>
      </c>
      <c r="G19" s="158">
        <v>0</v>
      </c>
      <c r="H19" s="158">
        <v>0</v>
      </c>
      <c r="I19" s="158">
        <f>F19*G19</f>
        <v>0</v>
      </c>
      <c r="J19" s="158">
        <f>H19+I19</f>
        <v>0</v>
      </c>
      <c r="K19" s="159">
        <v>0.037468833</v>
      </c>
      <c r="L19" s="160">
        <v>1.12406499</v>
      </c>
    </row>
    <row r="20" spans="1:12" s="2" customFormat="1" ht="21" customHeight="1">
      <c r="A20" s="147"/>
      <c r="B20" s="148"/>
      <c r="C20" s="148" t="s">
        <v>42</v>
      </c>
      <c r="D20" s="148" t="s">
        <v>177</v>
      </c>
      <c r="E20" s="148"/>
      <c r="F20" s="149"/>
      <c r="G20" s="149"/>
      <c r="H20" s="149">
        <f>H21</f>
        <v>0</v>
      </c>
      <c r="I20" s="149">
        <f>I21</f>
        <v>0</v>
      </c>
      <c r="J20" s="149">
        <f>J21</f>
        <v>0</v>
      </c>
      <c r="K20" s="150"/>
      <c r="L20" s="149">
        <v>0</v>
      </c>
    </row>
    <row r="21" spans="1:12" s="2" customFormat="1" ht="24" customHeight="1">
      <c r="A21" s="161">
        <v>31</v>
      </c>
      <c r="B21" s="162" t="s">
        <v>190</v>
      </c>
      <c r="C21" s="162" t="s">
        <v>197</v>
      </c>
      <c r="D21" s="162" t="s">
        <v>198</v>
      </c>
      <c r="E21" s="162" t="s">
        <v>167</v>
      </c>
      <c r="F21" s="163">
        <v>220</v>
      </c>
      <c r="G21" s="163">
        <v>0</v>
      </c>
      <c r="H21" s="163">
        <v>0</v>
      </c>
      <c r="I21" s="163">
        <f>F21*G21</f>
        <v>0</v>
      </c>
      <c r="J21" s="163">
        <f>H21+I21</f>
        <v>0</v>
      </c>
      <c r="K21" s="164">
        <v>0</v>
      </c>
      <c r="L21" s="165">
        <v>0</v>
      </c>
    </row>
    <row r="22" spans="1:12" s="2" customFormat="1" ht="21" customHeight="1">
      <c r="A22" s="147"/>
      <c r="B22" s="148"/>
      <c r="C22" s="148" t="s">
        <v>178</v>
      </c>
      <c r="D22" s="148" t="s">
        <v>179</v>
      </c>
      <c r="E22" s="148"/>
      <c r="F22" s="149"/>
      <c r="G22" s="149"/>
      <c r="H22" s="149">
        <f>H23</f>
        <v>0</v>
      </c>
      <c r="I22" s="149">
        <f>I23</f>
        <v>0</v>
      </c>
      <c r="J22" s="149">
        <f>J23</f>
        <v>0</v>
      </c>
      <c r="K22" s="150"/>
      <c r="L22" s="149">
        <v>0</v>
      </c>
    </row>
    <row r="23" spans="1:12" s="2" customFormat="1" ht="24" customHeight="1">
      <c r="A23" s="161">
        <v>32</v>
      </c>
      <c r="B23" s="162" t="s">
        <v>190</v>
      </c>
      <c r="C23" s="162" t="s">
        <v>199</v>
      </c>
      <c r="D23" s="162" t="s">
        <v>200</v>
      </c>
      <c r="E23" s="162" t="s">
        <v>146</v>
      </c>
      <c r="F23" s="163">
        <v>36.628</v>
      </c>
      <c r="G23" s="163">
        <v>0</v>
      </c>
      <c r="H23" s="163">
        <v>0</v>
      </c>
      <c r="I23" s="163">
        <f>G23*H23</f>
        <v>0</v>
      </c>
      <c r="J23" s="163">
        <f>H23+I23</f>
        <v>0</v>
      </c>
      <c r="K23" s="164">
        <v>0</v>
      </c>
      <c r="L23" s="165">
        <v>0</v>
      </c>
    </row>
    <row r="24" spans="1:12" s="2" customFormat="1" ht="12" customHeight="1">
      <c r="A24" s="143"/>
      <c r="B24" s="144"/>
      <c r="C24" s="144" t="s">
        <v>47</v>
      </c>
      <c r="D24" s="144" t="s">
        <v>111</v>
      </c>
      <c r="E24" s="144"/>
      <c r="F24" s="145"/>
      <c r="G24" s="145"/>
      <c r="H24" s="145">
        <f>H25+H39+H44+H50+H53</f>
        <v>0</v>
      </c>
      <c r="I24" s="145">
        <f>I25+I39+I44+I50+I53</f>
        <v>0</v>
      </c>
      <c r="J24" s="145">
        <f>J25+J39+J44+J50+J53</f>
        <v>0</v>
      </c>
      <c r="K24" s="146"/>
      <c r="L24" s="145">
        <v>799.6582153733</v>
      </c>
    </row>
    <row r="25" spans="1:12" s="2" customFormat="1" ht="21" customHeight="1">
      <c r="A25" s="147"/>
      <c r="B25" s="148"/>
      <c r="C25" s="148" t="s">
        <v>112</v>
      </c>
      <c r="D25" s="148" t="s">
        <v>113</v>
      </c>
      <c r="E25" s="148"/>
      <c r="F25" s="149"/>
      <c r="G25" s="149"/>
      <c r="H25" s="149">
        <f>SUM(H26:H38)</f>
        <v>0</v>
      </c>
      <c r="I25" s="149">
        <f>SUM(I26:I38)</f>
        <v>0</v>
      </c>
      <c r="J25" s="149">
        <f>SUM(J26:J38)</f>
        <v>0</v>
      </c>
      <c r="K25" s="150"/>
      <c r="L25" s="149">
        <v>782.2419188602</v>
      </c>
    </row>
    <row r="26" spans="1:12" s="2" customFormat="1" ht="24" customHeight="1">
      <c r="A26" s="151">
        <v>5</v>
      </c>
      <c r="B26" s="152" t="s">
        <v>112</v>
      </c>
      <c r="C26" s="152" t="s">
        <v>201</v>
      </c>
      <c r="D26" s="152" t="s">
        <v>202</v>
      </c>
      <c r="E26" s="152" t="s">
        <v>167</v>
      </c>
      <c r="F26" s="153">
        <v>354.18</v>
      </c>
      <c r="G26" s="153">
        <v>0</v>
      </c>
      <c r="H26" s="153">
        <v>0</v>
      </c>
      <c r="I26" s="153">
        <f>F26*G26</f>
        <v>0</v>
      </c>
      <c r="J26" s="153">
        <f>H26+I26</f>
        <v>0</v>
      </c>
      <c r="K26" s="154">
        <v>0</v>
      </c>
      <c r="L26" s="155">
        <v>0</v>
      </c>
    </row>
    <row r="27" spans="1:12" s="2" customFormat="1" ht="24" customHeight="1">
      <c r="A27" s="156">
        <v>6</v>
      </c>
      <c r="B27" s="157" t="s">
        <v>112</v>
      </c>
      <c r="C27" s="157" t="s">
        <v>147</v>
      </c>
      <c r="D27" s="157" t="s">
        <v>148</v>
      </c>
      <c r="E27" s="157" t="s">
        <v>167</v>
      </c>
      <c r="F27" s="158">
        <v>348</v>
      </c>
      <c r="G27" s="158">
        <v>0</v>
      </c>
      <c r="H27" s="158">
        <v>0</v>
      </c>
      <c r="I27" s="158">
        <f>F27*G27</f>
        <v>0</v>
      </c>
      <c r="J27" s="158">
        <f>H27+I27</f>
        <v>0</v>
      </c>
      <c r="K27" s="159">
        <v>0.0009897834</v>
      </c>
      <c r="L27" s="160">
        <v>0.3444446232</v>
      </c>
    </row>
    <row r="28" spans="1:12" s="2" customFormat="1" ht="12" customHeight="1">
      <c r="A28" s="166">
        <v>7</v>
      </c>
      <c r="B28" s="167" t="s">
        <v>150</v>
      </c>
      <c r="C28" s="167" t="s">
        <v>203</v>
      </c>
      <c r="D28" s="167" t="s">
        <v>204</v>
      </c>
      <c r="E28" s="167" t="s">
        <v>135</v>
      </c>
      <c r="F28" s="168">
        <v>21.952</v>
      </c>
      <c r="G28" s="168">
        <v>0</v>
      </c>
      <c r="H28" s="168">
        <f>F28*G28</f>
        <v>0</v>
      </c>
      <c r="I28" s="168">
        <v>0</v>
      </c>
      <c r="J28" s="168">
        <f>H28+I28</f>
        <v>0</v>
      </c>
      <c r="K28" s="169">
        <v>0.55</v>
      </c>
      <c r="L28" s="170">
        <v>11.84425</v>
      </c>
    </row>
    <row r="29" spans="1:12" s="2" customFormat="1" ht="12" customHeight="1">
      <c r="A29" s="181"/>
      <c r="B29" s="182"/>
      <c r="C29" s="182"/>
      <c r="D29" s="182" t="s">
        <v>205</v>
      </c>
      <c r="E29" s="182"/>
      <c r="F29" s="183">
        <v>21.952</v>
      </c>
      <c r="G29" s="183"/>
      <c r="H29" s="183"/>
      <c r="I29" s="183"/>
      <c r="J29" s="183"/>
      <c r="K29" s="184"/>
      <c r="L29" s="185"/>
    </row>
    <row r="30" spans="1:12" s="2" customFormat="1" ht="24" customHeight="1">
      <c r="A30" s="151">
        <v>27</v>
      </c>
      <c r="B30" s="152" t="s">
        <v>112</v>
      </c>
      <c r="C30" s="152" t="s">
        <v>206</v>
      </c>
      <c r="D30" s="152" t="s">
        <v>207</v>
      </c>
      <c r="E30" s="152" t="s">
        <v>167</v>
      </c>
      <c r="F30" s="153">
        <v>347</v>
      </c>
      <c r="G30" s="153">
        <v>0</v>
      </c>
      <c r="H30" s="153">
        <v>0</v>
      </c>
      <c r="I30" s="153">
        <f>F30*G30</f>
        <v>0</v>
      </c>
      <c r="J30" s="153">
        <f aca="true" t="shared" si="0" ref="J30:J35">H30+I30</f>
        <v>0</v>
      </c>
      <c r="K30" s="154">
        <v>0</v>
      </c>
      <c r="L30" s="155">
        <v>0</v>
      </c>
    </row>
    <row r="31" spans="1:12" s="2" customFormat="1" ht="24" customHeight="1">
      <c r="A31" s="156">
        <v>11</v>
      </c>
      <c r="B31" s="157" t="s">
        <v>112</v>
      </c>
      <c r="C31" s="157" t="s">
        <v>208</v>
      </c>
      <c r="D31" s="157" t="s">
        <v>209</v>
      </c>
      <c r="E31" s="157" t="s">
        <v>167</v>
      </c>
      <c r="F31" s="158">
        <v>354.18</v>
      </c>
      <c r="G31" s="158">
        <v>0</v>
      </c>
      <c r="H31" s="158">
        <v>0</v>
      </c>
      <c r="I31" s="158">
        <f>F31*G31</f>
        <v>0</v>
      </c>
      <c r="J31" s="158">
        <f t="shared" si="0"/>
        <v>0</v>
      </c>
      <c r="K31" s="159">
        <v>0</v>
      </c>
      <c r="L31" s="160">
        <v>0</v>
      </c>
    </row>
    <row r="32" spans="1:12" s="2" customFormat="1" ht="12" customHeight="1">
      <c r="A32" s="166">
        <v>12</v>
      </c>
      <c r="B32" s="167" t="s">
        <v>150</v>
      </c>
      <c r="C32" s="167" t="s">
        <v>210</v>
      </c>
      <c r="D32" s="167" t="s">
        <v>211</v>
      </c>
      <c r="E32" s="167" t="s">
        <v>149</v>
      </c>
      <c r="F32" s="168">
        <v>1392</v>
      </c>
      <c r="G32" s="168">
        <v>0</v>
      </c>
      <c r="H32" s="168">
        <f>F32*G32</f>
        <v>0</v>
      </c>
      <c r="I32" s="168">
        <v>0</v>
      </c>
      <c r="J32" s="168">
        <f t="shared" si="0"/>
        <v>0</v>
      </c>
      <c r="K32" s="169">
        <v>0.55</v>
      </c>
      <c r="L32" s="170">
        <v>765.6</v>
      </c>
    </row>
    <row r="33" spans="1:12" s="2" customFormat="1" ht="24" customHeight="1">
      <c r="A33" s="151">
        <v>13</v>
      </c>
      <c r="B33" s="152" t="s">
        <v>112</v>
      </c>
      <c r="C33" s="152" t="s">
        <v>153</v>
      </c>
      <c r="D33" s="152" t="s">
        <v>154</v>
      </c>
      <c r="E33" s="152" t="s">
        <v>135</v>
      </c>
      <c r="F33" s="153">
        <v>21</v>
      </c>
      <c r="G33" s="153">
        <v>0</v>
      </c>
      <c r="H33" s="153">
        <v>0</v>
      </c>
      <c r="I33" s="153">
        <f>F33*G33</f>
        <v>0</v>
      </c>
      <c r="J33" s="153">
        <f t="shared" si="0"/>
        <v>0</v>
      </c>
      <c r="K33" s="154">
        <v>0.023565177</v>
      </c>
      <c r="L33" s="155">
        <v>0.494868717</v>
      </c>
    </row>
    <row r="34" spans="1:12" s="2" customFormat="1" ht="12" customHeight="1">
      <c r="A34" s="156">
        <v>35</v>
      </c>
      <c r="B34" s="157" t="s">
        <v>112</v>
      </c>
      <c r="C34" s="157" t="s">
        <v>212</v>
      </c>
      <c r="D34" s="157" t="s">
        <v>213</v>
      </c>
      <c r="E34" s="157" t="s">
        <v>167</v>
      </c>
      <c r="F34" s="158">
        <v>220</v>
      </c>
      <c r="G34" s="158">
        <v>0</v>
      </c>
      <c r="H34" s="158">
        <v>0</v>
      </c>
      <c r="I34" s="158">
        <f>F34*G34</f>
        <v>0</v>
      </c>
      <c r="J34" s="158">
        <f t="shared" si="0"/>
        <v>0</v>
      </c>
      <c r="K34" s="159">
        <v>0</v>
      </c>
      <c r="L34" s="160">
        <v>0</v>
      </c>
    </row>
    <row r="35" spans="1:12" s="2" customFormat="1" ht="12" customHeight="1">
      <c r="A35" s="166">
        <v>36</v>
      </c>
      <c r="B35" s="167" t="s">
        <v>150</v>
      </c>
      <c r="C35" s="167" t="s">
        <v>214</v>
      </c>
      <c r="D35" s="167" t="s">
        <v>215</v>
      </c>
      <c r="E35" s="167" t="s">
        <v>135</v>
      </c>
      <c r="F35" s="168">
        <v>7.128</v>
      </c>
      <c r="G35" s="168">
        <v>0</v>
      </c>
      <c r="H35" s="168">
        <f>F35*G35</f>
        <v>0</v>
      </c>
      <c r="I35" s="168">
        <v>0</v>
      </c>
      <c r="J35" s="168">
        <f t="shared" si="0"/>
        <v>0</v>
      </c>
      <c r="K35" s="169">
        <v>0.55</v>
      </c>
      <c r="L35" s="170">
        <v>3.9204</v>
      </c>
    </row>
    <row r="36" spans="1:12" s="2" customFormat="1" ht="12" customHeight="1">
      <c r="A36" s="181"/>
      <c r="B36" s="182"/>
      <c r="C36" s="182"/>
      <c r="D36" s="182" t="s">
        <v>216</v>
      </c>
      <c r="E36" s="182"/>
      <c r="F36" s="183">
        <v>7.128</v>
      </c>
      <c r="G36" s="183"/>
      <c r="H36" s="183"/>
      <c r="I36" s="183"/>
      <c r="J36" s="183"/>
      <c r="K36" s="184"/>
      <c r="L36" s="185"/>
    </row>
    <row r="37" spans="1:12" s="2" customFormat="1" ht="24" customHeight="1">
      <c r="A37" s="151">
        <v>34</v>
      </c>
      <c r="B37" s="152" t="s">
        <v>112</v>
      </c>
      <c r="C37" s="152" t="s">
        <v>217</v>
      </c>
      <c r="D37" s="152" t="s">
        <v>218</v>
      </c>
      <c r="E37" s="152" t="s">
        <v>149</v>
      </c>
      <c r="F37" s="153">
        <v>230</v>
      </c>
      <c r="G37" s="153">
        <v>0</v>
      </c>
      <c r="H37" s="153">
        <v>0</v>
      </c>
      <c r="I37" s="153">
        <f>F37*G38</f>
        <v>0</v>
      </c>
      <c r="J37" s="153">
        <f>H37+I37</f>
        <v>0</v>
      </c>
      <c r="K37" s="154">
        <v>0.000165024</v>
      </c>
      <c r="L37" s="155">
        <v>0.03795552</v>
      </c>
    </row>
    <row r="38" spans="1:12" s="2" customFormat="1" ht="12" customHeight="1">
      <c r="A38" s="156">
        <v>14</v>
      </c>
      <c r="B38" s="157" t="s">
        <v>112</v>
      </c>
      <c r="C38" s="157" t="s">
        <v>219</v>
      </c>
      <c r="D38" s="157" t="s">
        <v>156</v>
      </c>
      <c r="E38" s="157" t="s">
        <v>220</v>
      </c>
      <c r="F38" s="158">
        <v>113.424</v>
      </c>
      <c r="G38" s="158">
        <v>0</v>
      </c>
      <c r="H38" s="158">
        <v>0</v>
      </c>
      <c r="I38" s="158">
        <f>F38*G38</f>
        <v>0</v>
      </c>
      <c r="J38" s="158">
        <f>H38+I38</f>
        <v>0</v>
      </c>
      <c r="K38" s="159">
        <v>0</v>
      </c>
      <c r="L38" s="160">
        <v>0</v>
      </c>
    </row>
    <row r="39" spans="1:12" s="2" customFormat="1" ht="21" customHeight="1">
      <c r="A39" s="147"/>
      <c r="B39" s="148"/>
      <c r="C39" s="148" t="s">
        <v>114</v>
      </c>
      <c r="D39" s="148" t="s">
        <v>115</v>
      </c>
      <c r="E39" s="148"/>
      <c r="F39" s="149"/>
      <c r="G39" s="149"/>
      <c r="H39" s="149">
        <f>SUM(H40:H43)</f>
        <v>0</v>
      </c>
      <c r="I39" s="149">
        <f>SUM(I40:I43)</f>
        <v>0</v>
      </c>
      <c r="J39" s="149">
        <f>SUM(J40:J43)</f>
        <v>0</v>
      </c>
      <c r="K39" s="150"/>
      <c r="L39" s="149">
        <v>0.71883565966</v>
      </c>
    </row>
    <row r="40" spans="1:12" s="2" customFormat="1" ht="12" customHeight="1">
      <c r="A40" s="151">
        <v>15</v>
      </c>
      <c r="B40" s="152" t="s">
        <v>114</v>
      </c>
      <c r="C40" s="152" t="s">
        <v>221</v>
      </c>
      <c r="D40" s="152" t="s">
        <v>222</v>
      </c>
      <c r="E40" s="152" t="s">
        <v>149</v>
      </c>
      <c r="F40" s="153">
        <v>93.35</v>
      </c>
      <c r="G40" s="153">
        <v>0</v>
      </c>
      <c r="H40" s="153">
        <v>0</v>
      </c>
      <c r="I40" s="263">
        <f>F40*G40</f>
        <v>0</v>
      </c>
      <c r="J40" s="153">
        <f>H40+I40</f>
        <v>0</v>
      </c>
      <c r="K40" s="154">
        <v>0.0069884396</v>
      </c>
      <c r="L40" s="155">
        <v>0.65237083666</v>
      </c>
    </row>
    <row r="41" spans="1:12" s="2" customFormat="1" ht="24" customHeight="1">
      <c r="A41" s="171">
        <v>16</v>
      </c>
      <c r="B41" s="172" t="s">
        <v>114</v>
      </c>
      <c r="C41" s="172" t="s">
        <v>223</v>
      </c>
      <c r="D41" s="172" t="s">
        <v>224</v>
      </c>
      <c r="E41" s="172" t="s">
        <v>149</v>
      </c>
      <c r="F41" s="173">
        <v>90</v>
      </c>
      <c r="G41" s="173">
        <v>0</v>
      </c>
      <c r="H41" s="173">
        <v>0</v>
      </c>
      <c r="I41" s="173">
        <f>F41*G41</f>
        <v>0</v>
      </c>
      <c r="J41" s="173">
        <f>H41+I41</f>
        <v>0</v>
      </c>
      <c r="K41" s="174">
        <v>0</v>
      </c>
      <c r="L41" s="175">
        <v>0</v>
      </c>
    </row>
    <row r="42" spans="1:12" s="2" customFormat="1" ht="24" customHeight="1">
      <c r="A42" s="171">
        <v>17</v>
      </c>
      <c r="B42" s="172" t="s">
        <v>114</v>
      </c>
      <c r="C42" s="172" t="s">
        <v>225</v>
      </c>
      <c r="D42" s="172" t="s">
        <v>226</v>
      </c>
      <c r="E42" s="172" t="s">
        <v>149</v>
      </c>
      <c r="F42" s="173">
        <v>15</v>
      </c>
      <c r="G42" s="173">
        <v>0</v>
      </c>
      <c r="H42" s="173">
        <v>0</v>
      </c>
      <c r="I42" s="264">
        <f>F42*G42</f>
        <v>0</v>
      </c>
      <c r="J42" s="173">
        <f>H42+I42</f>
        <v>0</v>
      </c>
      <c r="K42" s="174">
        <v>0.0044309882</v>
      </c>
      <c r="L42" s="175">
        <v>0.066464823</v>
      </c>
    </row>
    <row r="43" spans="1:12" s="2" customFormat="1" ht="24" customHeight="1" thickBot="1">
      <c r="A43" s="156">
        <v>18</v>
      </c>
      <c r="B43" s="157" t="s">
        <v>114</v>
      </c>
      <c r="C43" s="157" t="s">
        <v>227</v>
      </c>
      <c r="D43" s="157" t="s">
        <v>164</v>
      </c>
      <c r="E43" s="157" t="s">
        <v>220</v>
      </c>
      <c r="F43" s="158">
        <v>10.437</v>
      </c>
      <c r="G43" s="158">
        <v>0</v>
      </c>
      <c r="H43" s="158">
        <v>0</v>
      </c>
      <c r="I43" s="158">
        <f>F43*G43</f>
        <v>0</v>
      </c>
      <c r="J43" s="158">
        <f>H43+I43</f>
        <v>0</v>
      </c>
      <c r="K43" s="159">
        <v>0</v>
      </c>
      <c r="L43" s="160">
        <v>0</v>
      </c>
    </row>
    <row r="44" spans="1:12" s="2" customFormat="1" ht="21" customHeight="1">
      <c r="A44" s="147"/>
      <c r="B44" s="148"/>
      <c r="C44" s="148" t="s">
        <v>116</v>
      </c>
      <c r="D44" s="148" t="s">
        <v>117</v>
      </c>
      <c r="E44" s="148"/>
      <c r="F44" s="149"/>
      <c r="G44" s="149"/>
      <c r="H44" s="149">
        <f>SUM(H45:H49)</f>
        <v>0</v>
      </c>
      <c r="I44" s="149">
        <f>SUM(I45:I49)</f>
        <v>0</v>
      </c>
      <c r="J44" s="149">
        <f>SUM(J45:J49)</f>
        <v>0</v>
      </c>
      <c r="K44" s="150"/>
      <c r="L44" s="149">
        <v>16.52629725344</v>
      </c>
    </row>
    <row r="45" spans="1:12" s="2" customFormat="1" ht="24" customHeight="1">
      <c r="A45" s="151">
        <v>19</v>
      </c>
      <c r="B45" s="152" t="s">
        <v>116</v>
      </c>
      <c r="C45" s="152" t="s">
        <v>228</v>
      </c>
      <c r="D45" s="152" t="s">
        <v>229</v>
      </c>
      <c r="E45" s="152" t="s">
        <v>167</v>
      </c>
      <c r="F45" s="153">
        <v>354.18</v>
      </c>
      <c r="G45" s="153">
        <v>0</v>
      </c>
      <c r="H45" s="153">
        <v>0</v>
      </c>
      <c r="I45" s="263">
        <f>F45*G45</f>
        <v>0</v>
      </c>
      <c r="J45" s="153">
        <f>H45+I45</f>
        <v>0</v>
      </c>
      <c r="K45" s="154">
        <v>0</v>
      </c>
      <c r="L45" s="155">
        <v>0</v>
      </c>
    </row>
    <row r="46" spans="1:12" s="2" customFormat="1" ht="24" customHeight="1">
      <c r="A46" s="171">
        <v>20</v>
      </c>
      <c r="B46" s="172" t="s">
        <v>116</v>
      </c>
      <c r="C46" s="172" t="s">
        <v>230</v>
      </c>
      <c r="D46" s="172" t="s">
        <v>231</v>
      </c>
      <c r="E46" s="172" t="s">
        <v>167</v>
      </c>
      <c r="F46" s="173">
        <v>354.18</v>
      </c>
      <c r="G46" s="173">
        <v>0</v>
      </c>
      <c r="H46" s="173">
        <v>0</v>
      </c>
      <c r="I46" s="173">
        <f>F46*G46</f>
        <v>0</v>
      </c>
      <c r="J46" s="173">
        <f>H46+I46</f>
        <v>0</v>
      </c>
      <c r="K46" s="174">
        <v>0</v>
      </c>
      <c r="L46" s="175">
        <v>0</v>
      </c>
    </row>
    <row r="47" spans="1:12" s="2" customFormat="1" ht="24" customHeight="1" thickBot="1">
      <c r="A47" s="156">
        <v>21</v>
      </c>
      <c r="B47" s="157" t="s">
        <v>116</v>
      </c>
      <c r="C47" s="157" t="s">
        <v>232</v>
      </c>
      <c r="D47" s="157" t="s">
        <v>233</v>
      </c>
      <c r="E47" s="157" t="s">
        <v>167</v>
      </c>
      <c r="F47" s="158">
        <v>347.02</v>
      </c>
      <c r="G47" s="158">
        <v>0</v>
      </c>
      <c r="H47" s="158">
        <v>0</v>
      </c>
      <c r="I47" s="158">
        <f>F47*G47</f>
        <v>0</v>
      </c>
      <c r="J47" s="158">
        <f>H47+I47</f>
        <v>0</v>
      </c>
      <c r="K47" s="159">
        <v>0.046893472</v>
      </c>
      <c r="L47" s="160">
        <v>16.27297265344</v>
      </c>
    </row>
    <row r="48" spans="1:12" s="2" customFormat="1" ht="12" customHeight="1">
      <c r="A48" s="166">
        <v>22</v>
      </c>
      <c r="B48" s="167" t="s">
        <v>234</v>
      </c>
      <c r="C48" s="167" t="s">
        <v>235</v>
      </c>
      <c r="D48" s="167" t="s">
        <v>236</v>
      </c>
      <c r="E48" s="167" t="s">
        <v>167</v>
      </c>
      <c r="F48" s="168">
        <v>347.02</v>
      </c>
      <c r="G48" s="168">
        <v>0</v>
      </c>
      <c r="H48" s="168">
        <f>F48*G48</f>
        <v>0</v>
      </c>
      <c r="I48" s="168">
        <v>0</v>
      </c>
      <c r="J48" s="168">
        <f>H48+I48</f>
        <v>0</v>
      </c>
      <c r="K48" s="169">
        <v>0.00073</v>
      </c>
      <c r="L48" s="170">
        <v>0.2533246</v>
      </c>
    </row>
    <row r="49" spans="1:12" s="2" customFormat="1" ht="12" customHeight="1">
      <c r="A49" s="161">
        <v>24</v>
      </c>
      <c r="B49" s="162" t="s">
        <v>116</v>
      </c>
      <c r="C49" s="162" t="s">
        <v>237</v>
      </c>
      <c r="D49" s="162" t="s">
        <v>238</v>
      </c>
      <c r="E49" s="162" t="s">
        <v>220</v>
      </c>
      <c r="F49" s="163">
        <v>49.348</v>
      </c>
      <c r="G49" s="163">
        <v>0</v>
      </c>
      <c r="H49" s="163">
        <v>0</v>
      </c>
      <c r="I49" s="163">
        <f>F49*G49</f>
        <v>0</v>
      </c>
      <c r="J49" s="163">
        <f>H49+I49</f>
        <v>0</v>
      </c>
      <c r="K49" s="164">
        <v>0</v>
      </c>
      <c r="L49" s="165">
        <v>0</v>
      </c>
    </row>
    <row r="50" spans="1:12" s="2" customFormat="1" ht="21" customHeight="1">
      <c r="A50" s="147"/>
      <c r="B50" s="148"/>
      <c r="C50" s="148" t="s">
        <v>118</v>
      </c>
      <c r="D50" s="148" t="s">
        <v>119</v>
      </c>
      <c r="E50" s="148"/>
      <c r="F50" s="149"/>
      <c r="G50" s="149"/>
      <c r="H50" s="149">
        <f>SUM(H51:H52)</f>
        <v>0</v>
      </c>
      <c r="I50" s="149">
        <f>SUM(I51:I52)</f>
        <v>0</v>
      </c>
      <c r="J50" s="149">
        <f>SUM(J51:J52)</f>
        <v>0</v>
      </c>
      <c r="K50" s="150"/>
      <c r="L50" s="149">
        <v>0.1143536</v>
      </c>
    </row>
    <row r="51" spans="1:12" s="2" customFormat="1" ht="12" customHeight="1">
      <c r="A51" s="151">
        <v>25</v>
      </c>
      <c r="B51" s="152" t="s">
        <v>118</v>
      </c>
      <c r="C51" s="152" t="s">
        <v>170</v>
      </c>
      <c r="D51" s="152" t="s">
        <v>171</v>
      </c>
      <c r="E51" s="152" t="s">
        <v>167</v>
      </c>
      <c r="F51" s="153">
        <v>200</v>
      </c>
      <c r="G51" s="153">
        <v>0</v>
      </c>
      <c r="H51" s="153">
        <v>0</v>
      </c>
      <c r="I51" s="153">
        <f>F51*G51</f>
        <v>0</v>
      </c>
      <c r="J51" s="153">
        <f>H51+I51</f>
        <v>0</v>
      </c>
      <c r="K51" s="154">
        <v>0.000128</v>
      </c>
      <c r="L51" s="155">
        <v>0.0256</v>
      </c>
    </row>
    <row r="52" spans="1:12" s="2" customFormat="1" ht="12" customHeight="1">
      <c r="A52" s="156">
        <v>26</v>
      </c>
      <c r="B52" s="157" t="s">
        <v>118</v>
      </c>
      <c r="C52" s="157" t="s">
        <v>239</v>
      </c>
      <c r="D52" s="157" t="s">
        <v>240</v>
      </c>
      <c r="E52" s="157" t="s">
        <v>167</v>
      </c>
      <c r="F52" s="158">
        <v>200</v>
      </c>
      <c r="G52" s="158">
        <v>0</v>
      </c>
      <c r="H52" s="158">
        <v>0</v>
      </c>
      <c r="I52" s="158">
        <f>F52*G52</f>
        <v>0</v>
      </c>
      <c r="J52" s="158">
        <f>H52+I52</f>
        <v>0</v>
      </c>
      <c r="K52" s="159">
        <v>0.000443768</v>
      </c>
      <c r="L52" s="160">
        <v>0.0887536</v>
      </c>
    </row>
    <row r="53" spans="1:12" s="2" customFormat="1" ht="21" customHeight="1">
      <c r="A53" s="147"/>
      <c r="B53" s="148"/>
      <c r="C53" s="148" t="s">
        <v>180</v>
      </c>
      <c r="D53" s="148" t="s">
        <v>181</v>
      </c>
      <c r="E53" s="148"/>
      <c r="F53" s="149"/>
      <c r="G53" s="149"/>
      <c r="H53" s="149">
        <f>H54</f>
        <v>0</v>
      </c>
      <c r="I53" s="149">
        <f>I54</f>
        <v>0</v>
      </c>
      <c r="J53" s="149">
        <f>J54</f>
        <v>0</v>
      </c>
      <c r="K53" s="150"/>
      <c r="L53" s="149">
        <v>0.05681</v>
      </c>
    </row>
    <row r="54" spans="1:12" s="2" customFormat="1" ht="24" customHeight="1">
      <c r="A54" s="161">
        <v>33</v>
      </c>
      <c r="B54" s="162" t="s">
        <v>180</v>
      </c>
      <c r="C54" s="162" t="s">
        <v>241</v>
      </c>
      <c r="D54" s="162" t="s">
        <v>242</v>
      </c>
      <c r="E54" s="162" t="s">
        <v>167</v>
      </c>
      <c r="F54" s="163">
        <v>200</v>
      </c>
      <c r="G54" s="163">
        <v>0</v>
      </c>
      <c r="H54" s="163">
        <v>0</v>
      </c>
      <c r="I54" s="163">
        <f>F54*G54</f>
        <v>0</v>
      </c>
      <c r="J54" s="163">
        <f>H54+I54</f>
        <v>0</v>
      </c>
      <c r="K54" s="164">
        <v>0.00028405</v>
      </c>
      <c r="L54" s="165">
        <v>0.05681</v>
      </c>
    </row>
    <row r="55" spans="1:12" s="2" customFormat="1" ht="21" customHeight="1">
      <c r="A55" s="176"/>
      <c r="B55" s="177"/>
      <c r="C55" s="177"/>
      <c r="D55" s="177" t="s">
        <v>120</v>
      </c>
      <c r="E55" s="177"/>
      <c r="F55" s="178"/>
      <c r="G55" s="178"/>
      <c r="H55" s="178">
        <v>6264.927</v>
      </c>
      <c r="I55" s="178">
        <v>16668.277</v>
      </c>
      <c r="J55" s="178">
        <v>22933.204</v>
      </c>
      <c r="K55" s="179"/>
      <c r="L55" s="178">
        <v>836.28667959018</v>
      </c>
    </row>
  </sheetData>
  <sheetProtection selectLockedCells="1" selectUnlockedCells="1"/>
  <mergeCells count="1">
    <mergeCell ref="A4:B4"/>
  </mergeCells>
  <printOptions/>
  <pageMargins left="0.25" right="0.25" top="0.75" bottom="0.75" header="0.3" footer="0.3"/>
  <pageSetup fitToHeight="2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defaultGridColor="0" zoomScalePageLayoutView="0" colorId="8" workbookViewId="0" topLeftCell="A1">
      <selection activeCell="P13" sqref="P13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68" t="s">
        <v>2</v>
      </c>
      <c r="F5" s="268"/>
      <c r="G5" s="268"/>
      <c r="H5" s="268"/>
      <c r="I5" s="268"/>
      <c r="J5" s="268"/>
      <c r="K5" s="268"/>
      <c r="L5" s="268"/>
      <c r="M5" s="268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69" t="s">
        <v>243</v>
      </c>
      <c r="F6" s="269"/>
      <c r="G6" s="269"/>
      <c r="H6" s="269"/>
      <c r="I6" s="269"/>
      <c r="J6" s="269"/>
      <c r="K6" s="269"/>
      <c r="L6" s="269"/>
      <c r="M6" s="269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70"/>
      <c r="F7" s="270"/>
      <c r="G7" s="270"/>
      <c r="H7" s="270"/>
      <c r="I7" s="270"/>
      <c r="J7" s="270"/>
      <c r="K7" s="270"/>
      <c r="L7" s="270"/>
      <c r="M7" s="270"/>
      <c r="N7" s="16"/>
      <c r="O7" s="16"/>
      <c r="P7" s="16" t="s">
        <v>6</v>
      </c>
      <c r="Q7" s="24"/>
      <c r="R7" s="25"/>
      <c r="S7" s="21"/>
    </row>
    <row r="8" spans="1:19" s="2" customFormat="1" ht="24" customHeight="1">
      <c r="A8" s="18"/>
      <c r="B8" s="271"/>
      <c r="C8" s="271"/>
      <c r="D8" s="27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72" t="s">
        <v>11</v>
      </c>
      <c r="F9" s="272"/>
      <c r="G9" s="272"/>
      <c r="H9" s="272"/>
      <c r="I9" s="272"/>
      <c r="J9" s="272"/>
      <c r="K9" s="272"/>
      <c r="L9" s="272"/>
      <c r="M9" s="272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73" t="s">
        <v>244</v>
      </c>
      <c r="F10" s="273"/>
      <c r="G10" s="273"/>
      <c r="H10" s="273"/>
      <c r="I10" s="273"/>
      <c r="J10" s="273"/>
      <c r="K10" s="273"/>
      <c r="L10" s="273"/>
      <c r="M10" s="273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14</v>
      </c>
      <c r="C11" s="16"/>
      <c r="D11" s="16"/>
      <c r="E11" s="265"/>
      <c r="F11" s="265"/>
      <c r="G11" s="265"/>
      <c r="H11" s="265"/>
      <c r="I11" s="265"/>
      <c r="J11" s="265"/>
      <c r="K11" s="265"/>
      <c r="L11" s="265"/>
      <c r="M11" s="265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15</v>
      </c>
      <c r="F12" s="16"/>
      <c r="G12" s="16" t="s">
        <v>16</v>
      </c>
      <c r="H12" s="16"/>
      <c r="I12" s="16"/>
      <c r="J12" s="16"/>
      <c r="K12" s="16"/>
      <c r="L12" s="16"/>
      <c r="M12" s="16"/>
      <c r="N12" s="16"/>
      <c r="O12" s="16"/>
      <c r="P12" s="29" t="s">
        <v>17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34"/>
      <c r="Q13" s="30"/>
      <c r="R13" s="16"/>
      <c r="S13" s="21"/>
    </row>
    <row r="14" spans="1:19" s="2" customFormat="1" ht="9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</row>
    <row r="15" spans="1:19" s="2" customFormat="1" ht="20.25" customHeight="1">
      <c r="A15" s="38"/>
      <c r="B15" s="39"/>
      <c r="C15" s="39"/>
      <c r="D15" s="39"/>
      <c r="E15" s="40" t="s">
        <v>18</v>
      </c>
      <c r="F15" s="39"/>
      <c r="G15" s="39"/>
      <c r="H15" s="39"/>
      <c r="I15" s="39"/>
      <c r="J15" s="39"/>
      <c r="K15" s="39"/>
      <c r="L15" s="39"/>
      <c r="M15" s="39"/>
      <c r="N15" s="39"/>
      <c r="O15" s="36"/>
      <c r="P15" s="39"/>
      <c r="Q15" s="39"/>
      <c r="R15" s="39"/>
      <c r="S15" s="41"/>
    </row>
    <row r="16" spans="1:19" s="2" customFormat="1" ht="21" customHeight="1">
      <c r="A16" s="42" t="s">
        <v>19</v>
      </c>
      <c r="B16" s="43"/>
      <c r="C16" s="43"/>
      <c r="D16" s="44"/>
      <c r="E16" s="45" t="s">
        <v>20</v>
      </c>
      <c r="F16" s="44"/>
      <c r="G16" s="45" t="s">
        <v>21</v>
      </c>
      <c r="H16" s="43"/>
      <c r="I16" s="44"/>
      <c r="J16" s="45" t="s">
        <v>22</v>
      </c>
      <c r="K16" s="43"/>
      <c r="L16" s="45" t="s">
        <v>23</v>
      </c>
      <c r="M16" s="43"/>
      <c r="N16" s="43"/>
      <c r="O16" s="46"/>
      <c r="P16" s="44"/>
      <c r="Q16" s="45" t="s">
        <v>24</v>
      </c>
      <c r="R16" s="43"/>
      <c r="S16" s="47"/>
    </row>
    <row r="17" spans="1:19" s="2" customFormat="1" ht="18" customHeight="1">
      <c r="A17" s="48"/>
      <c r="B17" s="49"/>
      <c r="C17" s="49"/>
      <c r="D17" s="50">
        <v>0</v>
      </c>
      <c r="E17" s="51">
        <v>0</v>
      </c>
      <c r="F17" s="52"/>
      <c r="G17" s="53"/>
      <c r="H17" s="49"/>
      <c r="I17" s="50">
        <v>0</v>
      </c>
      <c r="J17" s="51">
        <v>0</v>
      </c>
      <c r="K17" s="54"/>
      <c r="L17" s="53"/>
      <c r="M17" s="49"/>
      <c r="N17" s="49"/>
      <c r="O17" s="55"/>
      <c r="P17" s="50">
        <v>0</v>
      </c>
      <c r="Q17" s="53"/>
      <c r="R17" s="56">
        <v>0</v>
      </c>
      <c r="S17" s="57"/>
    </row>
    <row r="18" spans="1:19" s="2" customFormat="1" ht="20.25" customHeight="1">
      <c r="A18" s="38"/>
      <c r="B18" s="39"/>
      <c r="C18" s="39"/>
      <c r="D18" s="39"/>
      <c r="E18" s="40" t="s">
        <v>25</v>
      </c>
      <c r="F18" s="39"/>
      <c r="G18" s="39"/>
      <c r="H18" s="39"/>
      <c r="I18" s="39"/>
      <c r="J18" s="58" t="s">
        <v>26</v>
      </c>
      <c r="K18" s="39"/>
      <c r="L18" s="39"/>
      <c r="M18" s="39"/>
      <c r="N18" s="39"/>
      <c r="O18" s="36"/>
      <c r="P18" s="39"/>
      <c r="Q18" s="39"/>
      <c r="R18" s="39"/>
      <c r="S18" s="41"/>
    </row>
    <row r="19" spans="1:19" s="2" customFormat="1" ht="18" customHeight="1">
      <c r="A19" s="59" t="s">
        <v>27</v>
      </c>
      <c r="B19" s="60"/>
      <c r="C19" s="61" t="s">
        <v>28</v>
      </c>
      <c r="D19" s="62"/>
      <c r="E19" s="62"/>
      <c r="F19" s="63"/>
      <c r="G19" s="59" t="s">
        <v>29</v>
      </c>
      <c r="H19" s="64"/>
      <c r="I19" s="61" t="s">
        <v>30</v>
      </c>
      <c r="J19" s="62"/>
      <c r="K19" s="62"/>
      <c r="L19" s="59" t="s">
        <v>31</v>
      </c>
      <c r="M19" s="64"/>
      <c r="N19" s="61" t="s">
        <v>32</v>
      </c>
      <c r="O19" s="65"/>
      <c r="P19" s="62"/>
      <c r="Q19" s="62"/>
      <c r="R19" s="62"/>
      <c r="S19" s="63"/>
    </row>
    <row r="20" spans="1:19" s="2" customFormat="1" ht="18" customHeight="1">
      <c r="A20" s="66" t="s">
        <v>33</v>
      </c>
      <c r="B20" s="67" t="s">
        <v>34</v>
      </c>
      <c r="C20" s="68"/>
      <c r="D20" s="69" t="s">
        <v>35</v>
      </c>
      <c r="E20" s="70">
        <f>'Bleskozvod(1)'!C11</f>
        <v>0</v>
      </c>
      <c r="F20" s="71"/>
      <c r="G20" s="66" t="s">
        <v>36</v>
      </c>
      <c r="H20" s="72" t="s">
        <v>37</v>
      </c>
      <c r="I20" s="73"/>
      <c r="J20" s="74">
        <v>0</v>
      </c>
      <c r="K20" s="75"/>
      <c r="L20" s="66" t="s">
        <v>38</v>
      </c>
      <c r="M20" s="76" t="s">
        <v>39</v>
      </c>
      <c r="N20" s="77"/>
      <c r="O20" s="46"/>
      <c r="P20" s="77"/>
      <c r="Q20" s="78">
        <v>0</v>
      </c>
      <c r="R20" s="70">
        <v>0</v>
      </c>
      <c r="S20" s="71"/>
    </row>
    <row r="21" spans="1:19" s="2" customFormat="1" ht="18" customHeight="1">
      <c r="A21" s="66" t="s">
        <v>40</v>
      </c>
      <c r="B21" s="79"/>
      <c r="C21" s="80"/>
      <c r="D21" s="69" t="s">
        <v>41</v>
      </c>
      <c r="E21" s="70">
        <f>'Bleskozvod(1)'!C12</f>
        <v>0</v>
      </c>
      <c r="F21" s="71"/>
      <c r="G21" s="66" t="s">
        <v>42</v>
      </c>
      <c r="H21" s="16" t="s">
        <v>43</v>
      </c>
      <c r="I21" s="73"/>
      <c r="J21" s="74">
        <v>0</v>
      </c>
      <c r="K21" s="75"/>
      <c r="L21" s="66" t="s">
        <v>44</v>
      </c>
      <c r="M21" s="76" t="s">
        <v>45</v>
      </c>
      <c r="N21" s="77"/>
      <c r="O21" s="46"/>
      <c r="P21" s="77"/>
      <c r="Q21" s="78">
        <v>0</v>
      </c>
      <c r="R21" s="70">
        <v>0</v>
      </c>
      <c r="S21" s="71"/>
    </row>
    <row r="22" spans="1:19" s="2" customFormat="1" ht="18" customHeight="1">
      <c r="A22" s="66" t="s">
        <v>46</v>
      </c>
      <c r="B22" s="67" t="s">
        <v>47</v>
      </c>
      <c r="C22" s="68"/>
      <c r="D22" s="69" t="s">
        <v>35</v>
      </c>
      <c r="E22" s="70">
        <v>0</v>
      </c>
      <c r="F22" s="71"/>
      <c r="G22" s="66" t="s">
        <v>48</v>
      </c>
      <c r="H22" s="72" t="s">
        <v>49</v>
      </c>
      <c r="I22" s="73"/>
      <c r="J22" s="74">
        <v>0</v>
      </c>
      <c r="K22" s="75"/>
      <c r="L22" s="66" t="s">
        <v>50</v>
      </c>
      <c r="M22" s="76" t="s">
        <v>51</v>
      </c>
      <c r="N22" s="77"/>
      <c r="O22" s="46"/>
      <c r="P22" s="77"/>
      <c r="Q22" s="78">
        <v>0</v>
      </c>
      <c r="R22" s="70">
        <v>0</v>
      </c>
      <c r="S22" s="71"/>
    </row>
    <row r="23" spans="1:19" s="2" customFormat="1" ht="18" customHeight="1">
      <c r="A23" s="66" t="s">
        <v>52</v>
      </c>
      <c r="B23" s="79"/>
      <c r="C23" s="80"/>
      <c r="D23" s="69" t="s">
        <v>41</v>
      </c>
      <c r="E23" s="70">
        <v>0</v>
      </c>
      <c r="F23" s="71"/>
      <c r="G23" s="66" t="s">
        <v>53</v>
      </c>
      <c r="H23" s="72"/>
      <c r="I23" s="73"/>
      <c r="J23" s="74">
        <v>0</v>
      </c>
      <c r="K23" s="75"/>
      <c r="L23" s="66" t="s">
        <v>54</v>
      </c>
      <c r="M23" s="76" t="s">
        <v>55</v>
      </c>
      <c r="N23" s="77"/>
      <c r="O23" s="46"/>
      <c r="P23" s="77"/>
      <c r="Q23" s="78">
        <v>0</v>
      </c>
      <c r="R23" s="70">
        <v>0</v>
      </c>
      <c r="S23" s="71"/>
    </row>
    <row r="24" spans="1:19" s="2" customFormat="1" ht="18" customHeight="1">
      <c r="A24" s="66" t="s">
        <v>56</v>
      </c>
      <c r="B24" s="67" t="s">
        <v>57</v>
      </c>
      <c r="C24" s="68"/>
      <c r="D24" s="69" t="s">
        <v>35</v>
      </c>
      <c r="E24" s="70">
        <f>'Bleskozvod(1)'!C13</f>
        <v>0</v>
      </c>
      <c r="F24" s="71"/>
      <c r="G24" s="81"/>
      <c r="H24" s="77"/>
      <c r="I24" s="73"/>
      <c r="J24" s="74"/>
      <c r="K24" s="75"/>
      <c r="L24" s="66" t="s">
        <v>58</v>
      </c>
      <c r="M24" s="76" t="s">
        <v>59</v>
      </c>
      <c r="N24" s="77"/>
      <c r="O24" s="46"/>
      <c r="P24" s="77"/>
      <c r="Q24" s="78">
        <v>0</v>
      </c>
      <c r="R24" s="70">
        <v>0</v>
      </c>
      <c r="S24" s="71"/>
    </row>
    <row r="25" spans="1:19" s="2" customFormat="1" ht="18" customHeight="1">
      <c r="A25" s="66" t="s">
        <v>60</v>
      </c>
      <c r="B25" s="79"/>
      <c r="C25" s="80"/>
      <c r="D25" s="69" t="s">
        <v>41</v>
      </c>
      <c r="E25" s="70">
        <f>'Bleskozvod(1)'!D13</f>
        <v>0</v>
      </c>
      <c r="F25" s="71"/>
      <c r="G25" s="81"/>
      <c r="H25" s="77"/>
      <c r="I25" s="73"/>
      <c r="J25" s="74"/>
      <c r="K25" s="75"/>
      <c r="L25" s="66" t="s">
        <v>61</v>
      </c>
      <c r="M25" s="72" t="s">
        <v>62</v>
      </c>
      <c r="N25" s="77"/>
      <c r="O25" s="46"/>
      <c r="P25" s="77"/>
      <c r="Q25" s="73"/>
      <c r="R25" s="70">
        <v>0</v>
      </c>
      <c r="S25" s="71"/>
    </row>
    <row r="26" spans="1:19" s="2" customFormat="1" ht="18" customHeight="1">
      <c r="A26" s="66" t="s">
        <v>63</v>
      </c>
      <c r="B26" s="266" t="s">
        <v>64</v>
      </c>
      <c r="C26" s="266"/>
      <c r="D26" s="266"/>
      <c r="E26" s="82">
        <f>SUM(E20:E23)</f>
        <v>0</v>
      </c>
      <c r="F26" s="41"/>
      <c r="G26" s="66" t="s">
        <v>65</v>
      </c>
      <c r="H26" s="83" t="s">
        <v>66</v>
      </c>
      <c r="I26" s="73"/>
      <c r="J26" s="84"/>
      <c r="K26" s="85"/>
      <c r="L26" s="66" t="s">
        <v>67</v>
      </c>
      <c r="M26" s="83" t="s">
        <v>68</v>
      </c>
      <c r="N26" s="77"/>
      <c r="O26" s="46"/>
      <c r="P26" s="77"/>
      <c r="Q26" s="73"/>
      <c r="R26" s="82">
        <v>0</v>
      </c>
      <c r="S26" s="41"/>
    </row>
    <row r="27" spans="1:19" s="2" customFormat="1" ht="18" customHeight="1">
      <c r="A27" s="86" t="s">
        <v>69</v>
      </c>
      <c r="B27" s="87" t="s">
        <v>70</v>
      </c>
      <c r="C27" s="88"/>
      <c r="D27" s="89"/>
      <c r="E27" s="90">
        <f>SUM(E24:E25)</f>
        <v>0</v>
      </c>
      <c r="F27" s="37"/>
      <c r="G27" s="86" t="s">
        <v>71</v>
      </c>
      <c r="H27" s="87" t="s">
        <v>72</v>
      </c>
      <c r="I27" s="89"/>
      <c r="J27" s="91">
        <v>0</v>
      </c>
      <c r="K27" s="92"/>
      <c r="L27" s="86" t="s">
        <v>73</v>
      </c>
      <c r="M27" s="87" t="s">
        <v>74</v>
      </c>
      <c r="N27" s="88"/>
      <c r="O27" s="36"/>
      <c r="P27" s="88"/>
      <c r="Q27" s="89"/>
      <c r="R27" s="90">
        <v>0</v>
      </c>
      <c r="S27" s="37"/>
    </row>
    <row r="28" spans="1:19" s="2" customFormat="1" ht="18" customHeight="1">
      <c r="A28" s="93" t="s">
        <v>12</v>
      </c>
      <c r="B28" s="15"/>
      <c r="C28" s="15"/>
      <c r="D28" s="15"/>
      <c r="E28" s="15"/>
      <c r="F28" s="94"/>
      <c r="G28" s="95"/>
      <c r="H28" s="15"/>
      <c r="I28" s="15"/>
      <c r="J28" s="15"/>
      <c r="K28" s="15"/>
      <c r="L28" s="59" t="s">
        <v>75</v>
      </c>
      <c r="M28" s="44"/>
      <c r="N28" s="61" t="s">
        <v>76</v>
      </c>
      <c r="O28" s="65"/>
      <c r="P28" s="43"/>
      <c r="Q28" s="43"/>
      <c r="R28" s="43"/>
      <c r="S28" s="47"/>
    </row>
    <row r="29" spans="1:19" s="2" customFormat="1" ht="18" customHeight="1">
      <c r="A29" s="18"/>
      <c r="B29" s="16"/>
      <c r="C29" s="16"/>
      <c r="D29" s="16"/>
      <c r="E29" s="16"/>
      <c r="F29" s="96"/>
      <c r="G29" s="97"/>
      <c r="H29" s="16"/>
      <c r="I29" s="16"/>
      <c r="J29" s="16"/>
      <c r="K29" s="16"/>
      <c r="L29" s="66" t="s">
        <v>77</v>
      </c>
      <c r="M29" s="72" t="s">
        <v>78</v>
      </c>
      <c r="N29" s="77"/>
      <c r="O29" s="46"/>
      <c r="P29" s="77"/>
      <c r="Q29" s="73"/>
      <c r="R29" s="82">
        <f>SUM(E26:E27)</f>
        <v>0</v>
      </c>
      <c r="S29" s="41"/>
    </row>
    <row r="30" spans="1:19" s="2" customFormat="1" ht="18" customHeight="1">
      <c r="A30" s="98" t="s">
        <v>79</v>
      </c>
      <c r="B30" s="46"/>
      <c r="C30" s="46"/>
      <c r="D30" s="46"/>
      <c r="E30" s="46"/>
      <c r="F30" s="80"/>
      <c r="G30" s="99" t="s">
        <v>80</v>
      </c>
      <c r="H30" s="46"/>
      <c r="I30" s="46"/>
      <c r="J30" s="46"/>
      <c r="K30" s="46"/>
      <c r="L30" s="66" t="s">
        <v>81</v>
      </c>
      <c r="M30" s="76" t="s">
        <v>82</v>
      </c>
      <c r="N30" s="100">
        <v>20</v>
      </c>
      <c r="O30" s="101" t="s">
        <v>83</v>
      </c>
      <c r="P30" s="102">
        <v>2325.42</v>
      </c>
      <c r="Q30" s="73"/>
      <c r="R30" s="103">
        <f>R29*0.02</f>
        <v>0</v>
      </c>
      <c r="S30" s="104"/>
    </row>
    <row r="31" spans="1:19" s="2" customFormat="1" ht="12.75" customHeight="1" hidden="1">
      <c r="A31" s="105"/>
      <c r="B31" s="106"/>
      <c r="C31" s="106"/>
      <c r="D31" s="106"/>
      <c r="E31" s="106"/>
      <c r="F31" s="68"/>
      <c r="G31" s="107"/>
      <c r="H31" s="106"/>
      <c r="I31" s="106"/>
      <c r="J31" s="106"/>
      <c r="K31" s="106"/>
      <c r="L31" s="108"/>
      <c r="M31" s="109"/>
      <c r="N31" s="110"/>
      <c r="O31" s="111"/>
      <c r="P31" s="112"/>
      <c r="Q31" s="110"/>
      <c r="R31" s="113"/>
      <c r="S31" s="71"/>
    </row>
    <row r="32" spans="1:19" s="2" customFormat="1" ht="35.25" customHeight="1">
      <c r="A32" s="114" t="s">
        <v>10</v>
      </c>
      <c r="B32" s="115"/>
      <c r="C32" s="115"/>
      <c r="D32" s="115"/>
      <c r="E32" s="16"/>
      <c r="F32" s="96"/>
      <c r="G32" s="97"/>
      <c r="H32" s="16"/>
      <c r="I32" s="16"/>
      <c r="J32" s="16"/>
      <c r="K32" s="16"/>
      <c r="L32" s="86" t="s">
        <v>84</v>
      </c>
      <c r="M32" s="267" t="s">
        <v>85</v>
      </c>
      <c r="N32" s="267"/>
      <c r="O32" s="267"/>
      <c r="P32" s="267"/>
      <c r="Q32" s="89"/>
      <c r="R32" s="116">
        <f>R29+R30</f>
        <v>0</v>
      </c>
      <c r="S32" s="28"/>
    </row>
    <row r="33" spans="1:19" s="2" customFormat="1" ht="33" customHeight="1">
      <c r="A33" s="98" t="s">
        <v>79</v>
      </c>
      <c r="B33" s="46"/>
      <c r="C33" s="46"/>
      <c r="D33" s="46"/>
      <c r="E33" s="46"/>
      <c r="F33" s="80"/>
      <c r="G33" s="99" t="s">
        <v>80</v>
      </c>
      <c r="H33" s="46"/>
      <c r="I33" s="46"/>
      <c r="J33" s="46"/>
      <c r="K33" s="46"/>
      <c r="L33" s="59" t="s">
        <v>86</v>
      </c>
      <c r="M33" s="44"/>
      <c r="N33" s="61" t="s">
        <v>87</v>
      </c>
      <c r="O33" s="65"/>
      <c r="P33" s="43"/>
      <c r="Q33" s="43"/>
      <c r="R33" s="117"/>
      <c r="S33" s="47"/>
    </row>
    <row r="34" spans="1:19" s="2" customFormat="1" ht="20.25" customHeight="1">
      <c r="A34" s="118" t="s">
        <v>14</v>
      </c>
      <c r="B34" s="106"/>
      <c r="C34" s="106"/>
      <c r="D34" s="106"/>
      <c r="E34" s="106"/>
      <c r="F34" s="68"/>
      <c r="G34" s="119"/>
      <c r="H34" s="106"/>
      <c r="I34" s="106"/>
      <c r="J34" s="106"/>
      <c r="K34" s="106"/>
      <c r="L34" s="66" t="s">
        <v>88</v>
      </c>
      <c r="M34" s="72" t="s">
        <v>89</v>
      </c>
      <c r="N34" s="77"/>
      <c r="O34" s="46"/>
      <c r="P34" s="77"/>
      <c r="Q34" s="73"/>
      <c r="R34" s="70">
        <v>0</v>
      </c>
      <c r="S34" s="71"/>
    </row>
    <row r="35" spans="1:19" s="2" customFormat="1" ht="18" customHeight="1">
      <c r="A35" s="18"/>
      <c r="B35" s="16"/>
      <c r="C35" s="16"/>
      <c r="D35" s="16"/>
      <c r="E35" s="16"/>
      <c r="F35" s="96"/>
      <c r="G35" s="120"/>
      <c r="H35" s="16"/>
      <c r="I35" s="16"/>
      <c r="J35" s="16"/>
      <c r="K35" s="16"/>
      <c r="L35" s="66" t="s">
        <v>90</v>
      </c>
      <c r="M35" s="72" t="s">
        <v>91</v>
      </c>
      <c r="N35" s="77"/>
      <c r="O35" s="46"/>
      <c r="P35" s="77"/>
      <c r="Q35" s="73"/>
      <c r="R35" s="70">
        <v>0</v>
      </c>
      <c r="S35" s="71"/>
    </row>
    <row r="36" spans="1:19" s="2" customFormat="1" ht="18" customHeight="1">
      <c r="A36" s="121" t="s">
        <v>79</v>
      </c>
      <c r="B36" s="36"/>
      <c r="C36" s="36"/>
      <c r="D36" s="36"/>
      <c r="E36" s="36"/>
      <c r="F36" s="122"/>
      <c r="G36" s="123" t="s">
        <v>80</v>
      </c>
      <c r="H36" s="36"/>
      <c r="I36" s="36"/>
      <c r="J36" s="36"/>
      <c r="K36" s="36"/>
      <c r="L36" s="86" t="s">
        <v>92</v>
      </c>
      <c r="M36" s="87" t="s">
        <v>93</v>
      </c>
      <c r="N36" s="88"/>
      <c r="O36" s="124"/>
      <c r="P36" s="88"/>
      <c r="Q36" s="89"/>
      <c r="R36" s="51">
        <v>0</v>
      </c>
      <c r="S36" s="125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/>
  <pageMargins left="0.25" right="0.25" top="0.75" bottom="0.75" header="0.3" footer="0.3"/>
  <pageSetup fitToHeight="1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defaultGridColor="0" zoomScalePageLayoutView="0" colorId="8" workbookViewId="0" topLeftCell="A1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11" style="1" customWidth="1"/>
    <col min="8" max="16384" width="10.66015625" style="1" customWidth="1"/>
  </cols>
  <sheetData>
    <row r="1" spans="1:7" s="2" customFormat="1" ht="17.25" customHeight="1">
      <c r="A1" s="126" t="s">
        <v>95</v>
      </c>
      <c r="B1" s="127"/>
      <c r="C1" s="127"/>
      <c r="D1" s="127"/>
      <c r="E1" s="127"/>
      <c r="F1" s="127"/>
      <c r="G1" s="127"/>
    </row>
    <row r="2" spans="1:7" s="2" customFormat="1" ht="12" customHeight="1">
      <c r="A2" s="128" t="s">
        <v>96</v>
      </c>
      <c r="B2" s="129"/>
      <c r="C2" s="129"/>
      <c r="D2" s="127"/>
      <c r="E2" s="127"/>
      <c r="F2" s="127"/>
      <c r="G2" s="127"/>
    </row>
    <row r="3" spans="1:7" s="2" customFormat="1" ht="12" customHeight="1">
      <c r="A3" s="128" t="s">
        <v>245</v>
      </c>
      <c r="B3" s="129"/>
      <c r="C3" s="129" t="s">
        <v>98</v>
      </c>
      <c r="D3" s="127"/>
      <c r="E3" s="127"/>
      <c r="F3" s="127"/>
      <c r="G3" s="127"/>
    </row>
    <row r="4" spans="1:7" s="2" customFormat="1" ht="12" customHeight="1">
      <c r="A4" s="128"/>
      <c r="B4" s="128"/>
      <c r="C4" s="129" t="s">
        <v>99</v>
      </c>
      <c r="D4" s="127"/>
      <c r="E4" s="127"/>
      <c r="F4" s="127"/>
      <c r="G4" s="127"/>
    </row>
    <row r="5" spans="1:7" s="2" customFormat="1" ht="12" customHeight="1">
      <c r="A5" s="129" t="s">
        <v>100</v>
      </c>
      <c r="B5" s="129"/>
      <c r="C5" s="130" t="s">
        <v>393</v>
      </c>
      <c r="D5" s="127"/>
      <c r="E5" s="127"/>
      <c r="F5" s="127"/>
      <c r="G5" s="127"/>
    </row>
    <row r="6" spans="1:7" s="2" customFormat="1" ht="6" customHeight="1">
      <c r="A6" s="127"/>
      <c r="B6" s="127"/>
      <c r="C6" s="127"/>
      <c r="D6" s="127"/>
      <c r="E6" s="127"/>
      <c r="F6" s="127"/>
      <c r="G6" s="127"/>
    </row>
    <row r="7" spans="1:7" s="2" customFormat="1" ht="23.25" customHeight="1">
      <c r="A7" s="131" t="s">
        <v>101</v>
      </c>
      <c r="B7" s="131" t="s">
        <v>102</v>
      </c>
      <c r="C7" s="131" t="s">
        <v>103</v>
      </c>
      <c r="D7" s="131" t="s">
        <v>41</v>
      </c>
      <c r="E7" s="131" t="s">
        <v>104</v>
      </c>
      <c r="F7" s="131" t="s">
        <v>105</v>
      </c>
      <c r="G7" s="131" t="s">
        <v>106</v>
      </c>
    </row>
    <row r="8" spans="1:7" s="2" customFormat="1" ht="12" customHeight="1">
      <c r="A8" s="131" t="s">
        <v>33</v>
      </c>
      <c r="B8" s="131" t="s">
        <v>40</v>
      </c>
      <c r="C8" s="131" t="s">
        <v>46</v>
      </c>
      <c r="D8" s="131" t="s">
        <v>52</v>
      </c>
      <c r="E8" s="131" t="s">
        <v>56</v>
      </c>
      <c r="F8" s="131" t="s">
        <v>60</v>
      </c>
      <c r="G8" s="131" t="s">
        <v>63</v>
      </c>
    </row>
    <row r="9" spans="1:7" s="2" customFormat="1" ht="3" customHeight="1">
      <c r="A9" s="132"/>
      <c r="B9" s="132"/>
      <c r="C9" s="132"/>
      <c r="D9" s="132"/>
      <c r="E9" s="132"/>
      <c r="F9" s="132"/>
      <c r="G9" s="132"/>
    </row>
    <row r="10" spans="1:7" s="2" customFormat="1" ht="15" customHeight="1">
      <c r="A10" s="133" t="s">
        <v>246</v>
      </c>
      <c r="B10" s="134" t="s">
        <v>247</v>
      </c>
      <c r="C10" s="135">
        <f>C11+C12</f>
        <v>0</v>
      </c>
      <c r="D10" s="135">
        <f>D11+D12</f>
        <v>0</v>
      </c>
      <c r="E10" s="135">
        <f>C10+D10</f>
        <v>0</v>
      </c>
      <c r="F10" s="135">
        <v>4.676244</v>
      </c>
      <c r="G10" s="135">
        <v>0</v>
      </c>
    </row>
    <row r="11" spans="1:7" s="2" customFormat="1" ht="15" customHeight="1">
      <c r="A11" s="136" t="s">
        <v>248</v>
      </c>
      <c r="B11" s="137" t="s">
        <v>249</v>
      </c>
      <c r="C11" s="138">
        <f>'42-32016 - Bleskozvod(2)'!H11</f>
        <v>0</v>
      </c>
      <c r="D11" s="138">
        <f>'42-32016 - Bleskozvod(2)'!I11</f>
        <v>0</v>
      </c>
      <c r="E11" s="138">
        <f>C11+D11</f>
        <v>0</v>
      </c>
      <c r="F11" s="138">
        <v>4.676244</v>
      </c>
      <c r="G11" s="138">
        <v>0</v>
      </c>
    </row>
    <row r="12" spans="1:7" s="2" customFormat="1" ht="15" customHeight="1">
      <c r="A12" s="136" t="s">
        <v>250</v>
      </c>
      <c r="B12" s="137" t="s">
        <v>251</v>
      </c>
      <c r="C12" s="138">
        <f>'42-32016 - Bleskozvod(2)'!H46</f>
        <v>0</v>
      </c>
      <c r="D12" s="138">
        <f>'42-32016 - Bleskozvod(2)'!I46</f>
        <v>0</v>
      </c>
      <c r="E12" s="138">
        <f>C12+D12</f>
        <v>0</v>
      </c>
      <c r="F12" s="138">
        <v>0</v>
      </c>
      <c r="G12" s="138">
        <v>0</v>
      </c>
    </row>
    <row r="13" spans="1:7" s="2" customFormat="1" ht="15" customHeight="1">
      <c r="A13" s="133" t="s">
        <v>252</v>
      </c>
      <c r="B13" s="134" t="s">
        <v>253</v>
      </c>
      <c r="C13" s="135">
        <v>0</v>
      </c>
      <c r="D13" s="135">
        <v>0</v>
      </c>
      <c r="E13" s="135">
        <f>C13+D13</f>
        <v>0</v>
      </c>
      <c r="F13" s="135">
        <v>0</v>
      </c>
      <c r="G13" s="135">
        <v>0</v>
      </c>
    </row>
    <row r="14" spans="1:7" s="2" customFormat="1" ht="15" customHeight="1">
      <c r="A14" s="136" t="s">
        <v>254</v>
      </c>
      <c r="B14" s="137" t="s">
        <v>255</v>
      </c>
      <c r="C14" s="138">
        <f>'42-32016 - Bleskozvod(2)'!H49</f>
        <v>0</v>
      </c>
      <c r="D14" s="138">
        <f>'42-32016 - Bleskozvod(2)'!I49</f>
        <v>0</v>
      </c>
      <c r="E14" s="138">
        <f>C14+D14</f>
        <v>0</v>
      </c>
      <c r="F14" s="138">
        <v>0</v>
      </c>
      <c r="G14" s="138">
        <v>0</v>
      </c>
    </row>
    <row r="15" spans="1:7" s="2" customFormat="1" ht="21" customHeight="1">
      <c r="A15" s="139"/>
      <c r="B15" s="140" t="s">
        <v>120</v>
      </c>
      <c r="C15" s="141">
        <f>C10+C13</f>
        <v>0</v>
      </c>
      <c r="D15" s="141">
        <f>D10+D13</f>
        <v>0</v>
      </c>
      <c r="E15" s="141">
        <f>E10+E13</f>
        <v>0</v>
      </c>
      <c r="F15" s="141">
        <v>4.676244</v>
      </c>
      <c r="G15" s="141">
        <v>0</v>
      </c>
    </row>
  </sheetData>
  <sheetProtection selectLockedCells="1" selectUnlockedCells="1"/>
  <printOptions/>
  <pageMargins left="0.25" right="0.25" top="0.75" bottom="0.75" header="0.3" footer="0.3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cp:lastPrinted>2018-06-26T09:00:43Z</cp:lastPrinted>
  <dcterms:modified xsi:type="dcterms:W3CDTF">2018-06-26T13:24:38Z</dcterms:modified>
  <cp:category/>
  <cp:version/>
  <cp:contentType/>
  <cp:contentStatus/>
</cp:coreProperties>
</file>